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40C11DE-5DD7-49CB-B382-51F2A1B037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n OTC" sheetId="22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2" l="1"/>
  <c r="F10" i="22" s="1"/>
  <c r="E9" i="22"/>
  <c r="E10" i="22" s="1"/>
  <c r="D9" i="22"/>
  <c r="D10" i="22" s="1"/>
  <c r="F22" i="20"/>
  <c r="E22" i="20"/>
  <c r="D22" i="20"/>
  <c r="F19" i="20"/>
  <c r="F23" i="20" s="1"/>
  <c r="E19" i="20"/>
  <c r="D19" i="20"/>
  <c r="F9" i="20"/>
  <c r="F10" i="20" s="1"/>
  <c r="E9" i="20"/>
  <c r="E10" i="20" s="1"/>
  <c r="D9" i="20"/>
  <c r="D10" i="20" s="1"/>
  <c r="E23" i="20" l="1"/>
  <c r="D23" i="20"/>
  <c r="H12" i="15"/>
  <c r="I12" i="15"/>
  <c r="G12" i="15"/>
  <c r="H11" i="15"/>
  <c r="I11" i="15"/>
  <c r="G11" i="15"/>
  <c r="L45" i="16"/>
  <c r="M45" i="16"/>
  <c r="N45" i="16"/>
  <c r="L33" i="16"/>
  <c r="M33" i="16"/>
  <c r="N33" i="16"/>
  <c r="L57" i="16"/>
  <c r="M57" i="16"/>
  <c r="N57" i="16"/>
  <c r="N70" i="16"/>
  <c r="M70" i="16"/>
  <c r="L70" i="16"/>
  <c r="L50" i="16"/>
  <c r="M50" i="16"/>
  <c r="N50" i="16"/>
  <c r="L26" i="16"/>
  <c r="M26" i="16"/>
  <c r="N26" i="16"/>
  <c r="L77" i="16"/>
  <c r="M77" i="16"/>
  <c r="N77" i="16"/>
  <c r="L81" i="16" l="1"/>
  <c r="M81" i="16"/>
  <c r="N81" i="16"/>
  <c r="L67" i="16"/>
  <c r="M67" i="16"/>
  <c r="N67" i="16"/>
  <c r="L84" i="16"/>
  <c r="M84" i="16"/>
  <c r="N84" i="16"/>
  <c r="L60" i="16"/>
  <c r="M60" i="16"/>
  <c r="N60" i="16"/>
  <c r="L39" i="16"/>
  <c r="M39" i="16"/>
  <c r="N39" i="16"/>
  <c r="L19" i="16" l="1"/>
  <c r="M19" i="16"/>
  <c r="N19" i="16"/>
  <c r="L23" i="16"/>
  <c r="M23" i="16"/>
  <c r="N23" i="16"/>
  <c r="M51" i="16" l="1"/>
  <c r="E9" i="12"/>
  <c r="L51" i="16" l="1"/>
  <c r="N51" i="16"/>
  <c r="L63" i="16"/>
  <c r="L71" i="16" s="1"/>
  <c r="M63" i="16"/>
  <c r="M71" i="16" s="1"/>
  <c r="N63" i="16"/>
  <c r="N71" i="16" s="1"/>
  <c r="L87" i="16"/>
  <c r="L88" i="16" s="1"/>
  <c r="M87" i="16"/>
  <c r="M88" i="16" s="1"/>
  <c r="N87" i="16"/>
  <c r="N88" i="16" s="1"/>
  <c r="L89" i="16" l="1"/>
  <c r="M89" i="16"/>
  <c r="N89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<sst xmlns="http://schemas.openxmlformats.org/spreadsheetml/2006/main" count="547" uniqueCount="339">
  <si>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</si>
  <si>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</si>
  <si>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</si>
  <si>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</si>
  <si>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</si>
  <si>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</si>
  <si>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</si>
  <si>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</si>
  <si>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</si>
  <si>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</si>
  <si>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</si>
  <si>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</si>
  <si>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</si>
  <si>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</si>
  <si>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</si>
  <si>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</si>
  <si>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</si>
  <si>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</si>
  <si>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</si>
  <si>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</si>
  <si>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</si>
  <si>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</si>
  <si>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</si>
  <si>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</si>
  <si>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</si>
  <si>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</si>
  <si>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</si>
  <si>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</si>
  <si>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</si>
  <si>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</si>
  <si>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</si>
  <si>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</si>
  <si>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</si>
  <si>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</si>
  <si>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</si>
  <si>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</si>
  <si>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</si>
  <si>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</si>
  <si>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</si>
  <si>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</si>
  <si>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</si>
  <si>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</si>
  <si>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</si>
  <si>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</si>
  <si>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</si>
  <si>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</si>
  <si>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</si>
  <si>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</si>
  <si>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</si>
  <si>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</si>
  <si>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</si>
  <si>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</si>
  <si>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</si>
  <si>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</si>
  <si>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</si>
  <si>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</si>
  <si>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</si>
  <si>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</si>
  <si>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</si>
  <si>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</si>
  <si>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</si>
  <si>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</si>
  <si>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</si>
  <si>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</si>
  <si>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</si>
  <si>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</si>
  <si>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</si>
  <si>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</si>
  <si>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</si>
  <si>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</si>
  <si>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</si>
  <si>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</si>
  <si>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</si>
  <si>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</si>
  <si>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</si>
  <si>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</si>
  <si>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</si>
  <si>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</si>
  <si>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</si>
  <si>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</si>
  <si>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</si>
  <si>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</si>
  <si>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</si>
  <si>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</si>
  <si>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</si>
  <si>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</si>
  <si>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</si>
  <si>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</si>
  <si>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</si>
  <si>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</si>
  <si>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</si>
  <si>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</si>
  <si>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</si>
  <si>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</si>
  <si>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</si>
  <si>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</si>
  <si>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</si>
  <si>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</si>
  <si>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</si>
  <si>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</si>
  <si>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</si>
  <si>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</si>
  <si>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</si>
  <si>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</si>
  <si>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</si>
  <si>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</si>
  <si>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</si>
  <si>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</si>
  <si>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</si>
  <si>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</si>
  <si>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</si>
  <si>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</si>
  <si>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</si>
  <si>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</si>
  <si>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</si>
  <si>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</si>
  <si>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</si>
  <si>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</si>
  <si>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</si>
  <si>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</si>
  <si>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</si>
  <si>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</si>
  <si>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</si>
  <si>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</si>
  <si>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</si>
  <si>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</si>
  <si>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</si>
  <si>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</si>
  <si>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</si>
  <si>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</si>
  <si>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</si>
  <si>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</si>
  <si>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</si>
  <si>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</si>
  <si>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</si>
  <si>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</si>
  <si>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</si>
  <si>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</si>
  <si>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</si>
  <si>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</si>
  <si>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</si>
  <si>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</si>
  <si>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</si>
  <si>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</si>
  <si>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</si>
  <si>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</si>
  <si>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</si>
  <si>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</si>
  <si>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</si>
  <si>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</si>
  <si>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</si>
  <si>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</si>
  <si>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</si>
  <si>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</si>
  <si>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</si>
  <si>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</si>
  <si>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</si>
  <si>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</si>
  <si>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</si>
  <si>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</si>
  <si>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</si>
  <si>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</si>
  <si>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</si>
  <si>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</si>
  <si>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</si>
  <si>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</si>
  <si>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</si>
  <si>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</si>
  <si>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</si>
  <si>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</si>
  <si>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</si>
  <si>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</si>
  <si>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</si>
  <si>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</si>
  <si>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</si>
  <si>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</si>
  <si>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</si>
  <si>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</si>
  <si>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</si>
  <si>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</si>
  <si>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</si>
  <si>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</si>
  <si>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</si>
  <si>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</si>
  <si>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</si>
  <si>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</si>
  <si>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</si>
  <si>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</si>
  <si>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</si>
  <si>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</si>
  <si>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</si>
  <si>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</si>
  <si>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</si>
  <si>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</si>
  <si>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</si>
  <si>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</si>
  <si>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</si>
  <si>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</si>
  <si>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</si>
  <si>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</si>
  <si>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</si>
  <si>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</si>
  <si>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</si>
  <si>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</si>
  <si>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</si>
  <si>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</si>
  <si>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</si>
  <si>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</si>
  <si>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</si>
  <si>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</si>
  <si>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</si>
  <si>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</si>
  <si>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</si>
  <si>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</si>
  <si>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</si>
  <si>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</si>
  <si>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</si>
  <si>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</si>
  <si>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</si>
  <si>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</si>
  <si>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</si>
  <si>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</si>
  <si>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</si>
  <si>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</si>
  <si>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</si>
  <si>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</si>
  <si>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</si>
  <si>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</si>
  <si>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</si>
  <si>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</si>
  <si>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</si>
  <si>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</si>
  <si>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</si>
  <si>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</si>
  <si>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</si>
  <si>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</si>
  <si>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</si>
  <si>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</si>
  <si>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</si>
  <si>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</si>
  <si>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</si>
  <si>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</si>
  <si>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</si>
  <si>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</si>
  <si>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</si>
  <si>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</si>
  <si>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</si>
  <si>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</si>
  <si>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</si>
  <si>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</si>
  <si>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</si>
  <si>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</si>
  <si>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</si>
  <si>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</si>
  <si>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</si>
  <si>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</si>
  <si>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</si>
  <si>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</si>
  <si>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</si>
  <si>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</si>
  <si>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</si>
  <si>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</si>
  <si>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</si>
  <si>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</si>
  <si>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</si>
  <si>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</si>
  <si>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</si>
  <si>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</si>
  <si>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</si>
  <si>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</si>
  <si>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</si>
  <si>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</si>
  <si>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</si>
  <si>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</si>
  <si>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</si>
  <si>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</si>
  <si>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</si>
  <si>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</si>
  <si>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</si>
  <si>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</si>
  <si>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</si>
  <si>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</si>
  <si>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</si>
  <si>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</si>
  <si>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</si>
  <si>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</si>
  <si>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</si>
  <si>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</si>
  <si>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</si>
  <si>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</si>
  <si>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</si>
  <si>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</si>
  <si>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</si>
  <si>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</si>
  <si>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</si>
  <si>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</si>
  <si>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</si>
  <si>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</si>
  <si>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</si>
  <si>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</si>
  <si>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</si>
  <si>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</si>
  <si>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</si>
  <si>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</si>
  <si>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</si>
  <si>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</si>
  <si>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</si>
  <si>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</si>
  <si>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</si>
  <si>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</si>
  <si>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</si>
  <si>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GAM Companies OTC</t>
  </si>
  <si>
    <t>ISX Trading Indices of Wednesday 15/4/2026</t>
  </si>
  <si>
    <t>Bulletin No (64)</t>
  </si>
  <si>
    <t>Wednesday 15/4/2026</t>
  </si>
  <si>
    <t>Iraq Stock Exchange not trading companies of Wednesday 15/4/2026</t>
  </si>
  <si>
    <t xml:space="preserve">OTC Platform Trading Bulletin No (64) </t>
  </si>
  <si>
    <t xml:space="preserve">Regular Market Bulletin No (64) </t>
  </si>
  <si>
    <t>Second Platform Market Bulletin No (64)</t>
  </si>
  <si>
    <t xml:space="preserve">Undisclosed Platform Companies Bulletin No (64) </t>
  </si>
  <si>
    <t>Total Of  Industrial Sector</t>
  </si>
  <si>
    <t>Non Iraqis' Bulletin  Wednesday   April  15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</si>
  <si>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</si>
  <si>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</si>
  <si>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</si>
  <si>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</si>
  <si>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</si>
  <si>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Asia cell </t>
  </si>
  <si>
    <t>Total Telecommunication sector</t>
  </si>
  <si>
    <t>Non Iraqi Trading of Regular Market (Sell)</t>
  </si>
  <si>
    <t xml:space="preserve">Commercial Bank of Iraq </t>
  </si>
  <si>
    <t>Bank Of Baghdad</t>
  </si>
  <si>
    <t xml:space="preserve">National Bank Of Iraq </t>
  </si>
  <si>
    <t>Al-Mansour Bank</t>
  </si>
  <si>
    <t>Total Bank sector</t>
  </si>
  <si>
    <t>Industry Sector</t>
  </si>
  <si>
    <t>Total Industry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</si>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</sst>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4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164" fontId="80" fillId="3" borderId="139" xfId="0" applyNumberFormat="1" applyFont="1" applyFill="1" applyBorder="1" applyAlignment="1">
      <alignment horizontal="center" vertical="center"/>
    </xf>
    <xf numFmtId="164" fontId="80" fillId="3" borderId="131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6" fillId="4" borderId="138" xfId="0" applyFont="1" applyFill="1" applyBorder="1" applyAlignment="1">
      <alignment vertical="center" wrapText="1"/>
    </xf>
    <xf numFmtId="0" fontId="84" fillId="60" borderId="138" xfId="0" applyFont="1" applyFill="1" applyBorder="1" applyAlignment="1">
      <alignment horizontal="center" vertical="center" wrapText="1"/>
    </xf>
    <xf numFmtId="1" fontId="86" fillId="4" borderId="138" xfId="1500" applyNumberFormat="1" applyFont="1" applyFill="1" applyBorder="1" applyAlignment="1">
      <alignment horizontal="center" vertical="center" wrapText="1"/>
    </xf>
    <xf numFmtId="167" fontId="86" fillId="60" borderId="138" xfId="1500" applyNumberFormat="1" applyFont="1" applyFill="1" applyBorder="1" applyAlignment="1">
      <alignment horizontal="center" vertical="center" wrapText="1"/>
    </xf>
    <xf numFmtId="167" fontId="84" fillId="0" borderId="137" xfId="1500" applyNumberFormat="1" applyFont="1" applyBorder="1" applyAlignment="1">
      <alignment horizontal="center" vertical="center"/>
    </xf>
    <xf numFmtId="167" fontId="84" fillId="0" borderId="100" xfId="1500" applyNumberFormat="1" applyFont="1" applyBorder="1" applyAlignment="1">
      <alignment horizontal="center" vertical="center"/>
    </xf>
    <xf numFmtId="167" fontId="84" fillId="0" borderId="126" xfId="1500" applyNumberFormat="1" applyFont="1" applyBorder="1" applyAlignment="1">
      <alignment horizontal="center" vertical="center"/>
    </xf>
    <xf numFmtId="167" fontId="84" fillId="0" borderId="139" xfId="1500" applyNumberFormat="1" applyFont="1" applyBorder="1" applyAlignment="1">
      <alignment vertical="center"/>
    </xf>
    <xf numFmtId="0" fontId="84" fillId="0" borderId="137" xfId="0" applyFont="1" applyBorder="1" applyAlignment="1">
      <alignment vertical="center"/>
    </xf>
    <xf numFmtId="0" fontId="79" fillId="0" borderId="126" xfId="0" applyFont="1" applyBorder="1"/>
    <xf numFmtId="0" fontId="84" fillId="0" borderId="137" xfId="0" applyFont="1" applyBorder="1" applyAlignment="1">
      <alignment horizontal="left" vertical="center"/>
    </xf>
    <xf numFmtId="0" fontId="84" fillId="0" borderId="126" xfId="0" applyFont="1" applyBorder="1" applyAlignment="1">
      <alignment horizontal="left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0" fontId="84" fillId="0" borderId="137" xfId="0" applyFont="1" applyBorder="1" applyAlignment="1">
      <alignment horizontal="center" vertical="center"/>
    </xf>
    <xf numFmtId="0" fontId="84" fillId="0" borderId="100" xfId="0" applyFont="1" applyBorder="1" applyAlignment="1">
      <alignment horizontal="center" vertical="center"/>
    </xf>
    <xf numFmtId="0" fontId="84" fillId="0" borderId="126" xfId="0" applyFont="1" applyBorder="1" applyAlignment="1">
      <alignment horizontal="center" vertical="center"/>
    </xf>
    <xf numFmtId="167" fontId="79" fillId="0" borderId="0" xfId="1500" applyNumberFormat="1" applyFont="1"/>
    <xf numFmtId="167" fontId="84" fillId="0" borderId="137" xfId="1500" applyNumberFormat="1" applyFont="1" applyBorder="1" applyAlignment="1">
      <alignment vertical="center"/>
    </xf>
    <xf numFmtId="167" fontId="79" fillId="0" borderId="126" xfId="1500" applyNumberFormat="1" applyFont="1" applyBorder="1"/>
    <xf numFmtId="167" fontId="84" fillId="0" borderId="137" xfId="1500" applyNumberFormat="1" applyFont="1" applyBorder="1" applyAlignment="1">
      <alignment horizontal="left" vertical="center"/>
    </xf>
    <xf numFmtId="167" fontId="84" fillId="0" borderId="126" xfId="1500" applyNumberFormat="1" applyFont="1" applyBorder="1" applyAlignment="1">
      <alignment horizontal="left" vertical="center"/>
    </xf>
    <xf numFmtId="167" fontId="78" fillId="0" borderId="0" xfId="1500" applyNumberFormat="1" applyFont="1"/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0" fontId="86" fillId="4" borderId="139" xfId="0" applyFont="1" applyFill="1" applyBorder="1" applyAlignment="1">
      <alignment vertical="center" wrapText="1"/>
    </xf>
    <xf numFmtId="0" fontId="84" fillId="60" borderId="139" xfId="0" applyFont="1" applyFill="1" applyBorder="1" applyAlignment="1">
      <alignment horizontal="center" vertical="center" wrapText="1"/>
    </xf>
    <xf numFmtId="1" fontId="86" fillId="4" borderId="139" xfId="1500" applyNumberFormat="1" applyFont="1" applyFill="1" applyBorder="1" applyAlignment="1">
      <alignment horizontal="center" vertical="center" wrapText="1"/>
    </xf>
    <xf numFmtId="167" fontId="86" fillId="60" borderId="139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139" xfId="1500" applyNumberFormat="1" applyFont="1" applyBorder="1" applyAlignment="1">
      <alignment vertical="center"/>
    </xf>
    <xf numFmtId="1" fontId="91" fillId="0" borderId="139" xfId="1500" applyNumberFormat="1" applyFont="1" applyBorder="1" applyAlignment="1">
      <alignment horizontal="center" vertical="center"/>
    </xf>
    <xf numFmtId="0" fontId="92" fillId="0" borderId="0" xfId="0" applyFont="1"/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28575</xdr:rowOff>
    </xdr:from>
    <xdr:to>
      <xdr:col>13</xdr:col>
      <xdr:colOff>2393667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28575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6</xdr:col>
      <xdr:colOff>1428750</xdr:colOff>
      <xdr:row>19</xdr:row>
      <xdr:rowOff>600075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F1CC17-4CDB-BBA3-EA7D-55451FD3F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00625"/>
          <a:ext cx="6038850" cy="2971800"/>
        </a:xfrm>
        <a:prstGeom prst="rect">
          <a:avLst/>
        </a:prstGeom>
      </xdr:spPr>
    </xdr:pic>
    <xdr:clientData/>
  </xdr:twoCellAnchor>
  <xdr:twoCellAnchor editAs="oneCell">
    <xdr:from>
      <xdr:col>6</xdr:col>
      <xdr:colOff>1438276</xdr:colOff>
      <xdr:row>15</xdr:row>
      <xdr:rowOff>47625</xdr:rowOff>
    </xdr:from>
    <xdr:to>
      <xdr:col>13</xdr:col>
      <xdr:colOff>2466976</xdr:colOff>
      <xdr:row>19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32809B5-B5A8-2939-603B-AE77B3EFE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72226" y="5000625"/>
          <a:ext cx="5924550" cy="2971800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5</xdr:row>
      <xdr:rowOff>314324</xdr:rowOff>
    </xdr:from>
    <xdr:to>
      <xdr:col>13</xdr:col>
      <xdr:colOff>2476500</xdr:colOff>
      <xdr:row>15</xdr:row>
      <xdr:rowOff>19049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D5DCEBA-73A8-3D64-E599-CBE7E0B42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2124074"/>
          <a:ext cx="3457575" cy="28479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5</xdr:col>
      <xdr:colOff>1267239</xdr:colOff>
      <xdr:row>30</xdr:row>
      <xdr:rowOff>8283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2D4A2B4-F3EB-47A9-2FAF-022DE334A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45326" cy="3155674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1424608</xdr:colOff>
      <xdr:row>30</xdr:row>
      <xdr:rowOff>8284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EAA25CD-E08E-5E33-D982-AC9AA99AA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6"/>
          <a:ext cx="5002695" cy="315567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71</xdr:row>
      <xdr:rowOff>28256</xdr:rowOff>
    </xdr:from>
    <xdr:to>
      <xdr:col>13</xdr:col>
      <xdr:colOff>1522971</xdr:colOff>
      <xdr:row>71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51</xdr:row>
      <xdr:rowOff>23547</xdr:rowOff>
    </xdr:from>
    <xdr:to>
      <xdr:col>13</xdr:col>
      <xdr:colOff>1497013</xdr:colOff>
      <xdr:row>51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1257301</xdr:colOff>
      <xdr:row>0</xdr:row>
      <xdr:rowOff>0</xdr:rowOff>
    </xdr:from>
    <xdr:to>
      <xdr:col>5</xdr:col>
      <xdr:colOff>1152526</xdr:colOff>
      <xdr:row>4</xdr:row>
      <xdr:rowOff>66675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3C4AB82-BFC7-4392-A745-B95533D02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6" y="0"/>
          <a:ext cx="11811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1114425</xdr:colOff>
      <xdr:row>4</xdr:row>
      <xdr:rowOff>180975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3BEB548-BD69-472C-B848-5090215C2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0"/>
          <a:ext cx="111442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50" t="s">
        <v>0</v>
      </c>
      <c r="C1" s="151"/>
      <c r="D1" s="152"/>
      <c r="E1" s="153"/>
      <c r="F1" s="154"/>
      <c r="G1" s="154"/>
      <c r="H1" s="154"/>
      <c r="I1" s="154"/>
      <c r="J1" s="154"/>
      <c r="K1" s="155"/>
      <c r="L1" s="19"/>
      <c r="M1" s="19"/>
      <c r="N1" s="19"/>
    </row>
    <row r="2" spans="2:16" ht="30" customHeight="1">
      <c r="B2" s="163" t="s">
        <v>313</v>
      </c>
      <c r="C2" s="164"/>
      <c r="D2" s="16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56" t="s">
        <v>312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8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59" t="s">
        <v>63</v>
      </c>
      <c r="C5" s="160"/>
      <c r="D5" s="161">
        <f>'Bullient '!M89+OTC!H12</f>
        <v>803238839</v>
      </c>
      <c r="E5" s="162"/>
      <c r="F5" s="23"/>
      <c r="G5" s="159" t="s">
        <v>64</v>
      </c>
      <c r="H5" s="160"/>
      <c r="I5" s="161">
        <f>'Bullient '!N89+OTC!I12</f>
        <v>1241068020.8800001</v>
      </c>
      <c r="J5" s="162"/>
      <c r="K5" s="24"/>
      <c r="L5" s="159" t="s">
        <v>8</v>
      </c>
      <c r="M5" s="160"/>
      <c r="N5" s="25">
        <f>'Bullient '!L89+OTC!G12</f>
        <v>1207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6"/>
      <c r="L6" s="167"/>
      <c r="M6" s="168"/>
      <c r="N6" s="28"/>
    </row>
    <row r="7" spans="2:16" ht="24.95" customHeight="1">
      <c r="B7" s="169" t="s">
        <v>1</v>
      </c>
      <c r="C7" s="170"/>
      <c r="D7" s="171"/>
      <c r="E7" s="29">
        <v>979.15</v>
      </c>
      <c r="F7" s="30"/>
      <c r="G7" s="169" t="s">
        <v>5</v>
      </c>
      <c r="H7" s="170"/>
      <c r="I7" s="171"/>
      <c r="J7" s="29">
        <v>1281.95</v>
      </c>
      <c r="K7" s="138"/>
      <c r="L7" s="139"/>
      <c r="M7" s="140"/>
      <c r="N7" s="18"/>
    </row>
    <row r="8" spans="2:16" ht="24.95" customHeight="1">
      <c r="B8" s="169" t="s">
        <v>2</v>
      </c>
      <c r="C8" s="170"/>
      <c r="D8" s="171"/>
      <c r="E8" s="29">
        <v>978.59</v>
      </c>
      <c r="F8" s="31"/>
      <c r="G8" s="169" t="s">
        <v>6</v>
      </c>
      <c r="H8" s="170"/>
      <c r="I8" s="171"/>
      <c r="J8" s="29">
        <v>1271.92</v>
      </c>
      <c r="K8" s="138"/>
      <c r="L8" s="139"/>
      <c r="M8" s="140"/>
      <c r="N8" s="18"/>
    </row>
    <row r="9" spans="2:16" ht="24.95" customHeight="1">
      <c r="B9" s="144" t="s">
        <v>3</v>
      </c>
      <c r="C9" s="145"/>
      <c r="D9" s="146"/>
      <c r="E9" s="135">
        <f>((E7/E8)-1)*100</f>
        <v>5.7225191346721438E-2</v>
      </c>
      <c r="F9" s="31"/>
      <c r="G9" s="144" t="s">
        <v>3</v>
      </c>
      <c r="H9" s="145"/>
      <c r="I9" s="146"/>
      <c r="J9" s="135">
        <f>((J7/J8)-1)*100</f>
        <v>0.78857160827725536</v>
      </c>
      <c r="K9" s="138"/>
      <c r="L9" s="139"/>
      <c r="M9" s="140"/>
      <c r="N9" s="18"/>
    </row>
    <row r="10" spans="2:16" ht="24.95" customHeight="1">
      <c r="B10" s="144" t="s">
        <v>4</v>
      </c>
      <c r="C10" s="145"/>
      <c r="D10" s="146"/>
      <c r="E10" s="135">
        <f>E7-E8</f>
        <v>0.55999999999994543</v>
      </c>
      <c r="F10" s="21"/>
      <c r="G10" s="144" t="s">
        <v>4</v>
      </c>
      <c r="H10" s="145"/>
      <c r="I10" s="146"/>
      <c r="J10" s="135">
        <f>J7-J8</f>
        <v>10.029999999999973</v>
      </c>
      <c r="K10" s="138"/>
      <c r="L10" s="139"/>
      <c r="M10" s="14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2"/>
      <c r="L11" s="139"/>
      <c r="M11" s="140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46</v>
      </c>
      <c r="I12" s="39" t="s">
        <v>65</v>
      </c>
      <c r="J12" s="38">
        <v>11</v>
      </c>
      <c r="K12" s="138"/>
      <c r="L12" s="139"/>
      <c r="M12" s="140"/>
      <c r="N12" s="18"/>
      <c r="O12" s="32"/>
    </row>
    <row r="13" spans="2:16" ht="24.95" customHeight="1">
      <c r="B13" s="37" t="s">
        <v>69</v>
      </c>
      <c r="C13" s="38">
        <v>47</v>
      </c>
      <c r="D13" s="39" t="s">
        <v>65</v>
      </c>
      <c r="E13" s="38">
        <v>2</v>
      </c>
      <c r="F13" s="30"/>
      <c r="G13" s="141" t="s">
        <v>67</v>
      </c>
      <c r="H13" s="142"/>
      <c r="I13" s="143"/>
      <c r="J13" s="38">
        <v>10</v>
      </c>
      <c r="K13" s="138"/>
      <c r="L13" s="139"/>
      <c r="M13" s="140"/>
      <c r="N13" s="18"/>
      <c r="O13" s="32"/>
    </row>
    <row r="14" spans="2:16" ht="24.95" customHeight="1">
      <c r="B14" s="144" t="s">
        <v>82</v>
      </c>
      <c r="C14" s="145" t="s">
        <v>10</v>
      </c>
      <c r="D14" s="146" t="s">
        <v>10</v>
      </c>
      <c r="E14" s="38">
        <v>3</v>
      </c>
      <c r="F14" s="21"/>
      <c r="G14" s="147" t="s">
        <v>68</v>
      </c>
      <c r="H14" s="148"/>
      <c r="I14" s="149"/>
      <c r="J14" s="38">
        <v>10</v>
      </c>
      <c r="K14" s="138"/>
      <c r="L14" s="139"/>
      <c r="M14" s="140"/>
      <c r="N14" s="26"/>
      <c r="O14" s="32"/>
      <c r="P14" s="32"/>
    </row>
    <row r="15" spans="2:16" ht="24.95" customHeight="1">
      <c r="B15" s="144" t="s">
        <v>66</v>
      </c>
      <c r="C15" s="145" t="s">
        <v>11</v>
      </c>
      <c r="D15" s="146" t="s">
        <v>11</v>
      </c>
      <c r="E15" s="41">
        <v>8</v>
      </c>
      <c r="F15" s="18"/>
      <c r="G15" s="144" t="s">
        <v>311</v>
      </c>
      <c r="H15" s="145" t="s">
        <v>10</v>
      </c>
      <c r="I15" s="146" t="s">
        <v>10</v>
      </c>
      <c r="J15" s="38">
        <v>1</v>
      </c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36" t="s">
        <v>12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</row>
  </sheetData>
  <mergeCells count="32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  <mergeCell ref="G15:I15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0" zoomScale="115" zoomScaleNormal="115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74" t="s">
        <v>61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</row>
    <row r="3" spans="1:14" ht="36.75" customHeight="1">
      <c r="A3" s="175" t="s">
        <v>314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</row>
    <row r="4" spans="1:14" ht="21">
      <c r="A4" s="42"/>
      <c r="B4" s="42"/>
      <c r="C4" s="173" t="s">
        <v>13</v>
      </c>
      <c r="D4" s="173"/>
      <c r="E4" s="173"/>
      <c r="F4" s="173"/>
      <c r="G4" s="42"/>
      <c r="H4" s="173" t="s">
        <v>14</v>
      </c>
      <c r="I4" s="173"/>
      <c r="J4" s="173"/>
      <c r="K4" s="17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263</v>
      </c>
      <c r="D6" s="81">
        <v>8.4700000000000006</v>
      </c>
      <c r="E6" s="96">
        <v>4.83</v>
      </c>
      <c r="F6" s="84">
        <v>2338160</v>
      </c>
      <c r="G6" s="42"/>
      <c r="H6" s="46" t="s">
        <v>273</v>
      </c>
      <c r="I6" s="81">
        <v>4.5999999999999996</v>
      </c>
      <c r="J6" s="97">
        <v>-4.96</v>
      </c>
      <c r="K6" s="84">
        <v>56956</v>
      </c>
      <c r="L6" s="1"/>
      <c r="M6" s="1"/>
    </row>
    <row r="7" spans="1:14" s="49" customFormat="1" ht="17.100000000000001" customHeight="1">
      <c r="A7" s="42"/>
      <c r="B7" s="42"/>
      <c r="C7" s="46" t="s">
        <v>253</v>
      </c>
      <c r="D7" s="81">
        <v>0.22</v>
      </c>
      <c r="E7" s="96">
        <v>4.76</v>
      </c>
      <c r="F7" s="84">
        <v>112552</v>
      </c>
      <c r="G7" s="42"/>
      <c r="H7" s="46" t="s">
        <v>96</v>
      </c>
      <c r="I7" s="81">
        <v>7.02</v>
      </c>
      <c r="J7" s="97">
        <v>-2.9</v>
      </c>
      <c r="K7" s="84">
        <v>12224</v>
      </c>
      <c r="L7" s="1"/>
    </row>
    <row r="8" spans="1:14" s="49" customFormat="1" ht="17.100000000000001" customHeight="1">
      <c r="A8" s="42"/>
      <c r="B8" s="42"/>
      <c r="C8" s="46" t="s">
        <v>147</v>
      </c>
      <c r="D8" s="81">
        <v>32.200000000000003</v>
      </c>
      <c r="E8" s="96">
        <v>4.72</v>
      </c>
      <c r="F8" s="84">
        <v>2500</v>
      </c>
      <c r="G8" s="42"/>
      <c r="H8" s="46" t="s">
        <v>205</v>
      </c>
      <c r="I8" s="81">
        <v>0.59</v>
      </c>
      <c r="J8" s="97">
        <v>-1.67</v>
      </c>
      <c r="K8" s="84">
        <v>2992254</v>
      </c>
    </row>
    <row r="9" spans="1:14" s="49" customFormat="1" ht="17.100000000000001" customHeight="1">
      <c r="A9" s="42"/>
      <c r="B9" s="42"/>
      <c r="C9" s="46" t="s">
        <v>120</v>
      </c>
      <c r="D9" s="81">
        <v>16.43</v>
      </c>
      <c r="E9" s="96">
        <v>2.69</v>
      </c>
      <c r="F9" s="84">
        <v>9679488</v>
      </c>
      <c r="G9" s="42"/>
      <c r="H9" s="46" t="s">
        <v>299</v>
      </c>
      <c r="I9" s="81">
        <v>0.91</v>
      </c>
      <c r="J9" s="97">
        <v>-1.0900000000000001</v>
      </c>
      <c r="K9" s="84">
        <v>21695</v>
      </c>
    </row>
    <row r="10" spans="1:14" s="49" customFormat="1" ht="17.100000000000001" customHeight="1">
      <c r="A10" s="42"/>
      <c r="B10" s="42"/>
      <c r="C10" s="46" t="s">
        <v>35</v>
      </c>
      <c r="D10" s="81">
        <v>2.75</v>
      </c>
      <c r="E10" s="96">
        <v>1.85</v>
      </c>
      <c r="F10" s="84">
        <v>700000</v>
      </c>
      <c r="G10" s="42"/>
      <c r="H10" s="46" t="s">
        <v>154</v>
      </c>
      <c r="I10" s="81">
        <v>3.23</v>
      </c>
      <c r="J10" s="97">
        <v>-0.92</v>
      </c>
      <c r="K10" s="84">
        <v>799962</v>
      </c>
    </row>
    <row r="11" spans="1:14" s="49" customFormat="1" ht="33" customHeight="1">
      <c r="A11" s="42"/>
      <c r="B11" s="42"/>
      <c r="C11" s="174" t="s">
        <v>62</v>
      </c>
      <c r="D11" s="174"/>
      <c r="E11" s="174"/>
      <c r="F11" s="174"/>
      <c r="G11" s="174"/>
      <c r="H11" s="174"/>
      <c r="I11" s="174"/>
      <c r="J11" s="174"/>
      <c r="K11" s="174"/>
    </row>
    <row r="12" spans="1:14" s="49" customFormat="1" ht="33" customHeight="1">
      <c r="A12" s="42"/>
      <c r="B12" s="42"/>
      <c r="C12" s="174"/>
      <c r="D12" s="174"/>
      <c r="E12" s="174"/>
      <c r="F12" s="174"/>
      <c r="G12" s="174"/>
      <c r="H12" s="174"/>
      <c r="I12" s="174"/>
      <c r="J12" s="174"/>
      <c r="K12" s="174"/>
    </row>
    <row r="13" spans="1:14" ht="29.25" customHeight="1">
      <c r="A13" s="42"/>
      <c r="B13" s="42"/>
      <c r="C13" s="173" t="s">
        <v>18</v>
      </c>
      <c r="D13" s="173"/>
      <c r="E13" s="173"/>
      <c r="F13" s="173"/>
      <c r="G13" s="104"/>
      <c r="H13" s="173" t="s">
        <v>7</v>
      </c>
      <c r="I13" s="173"/>
      <c r="J13" s="173"/>
      <c r="K13" s="17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297</v>
      </c>
      <c r="D15" s="81">
        <v>1.73</v>
      </c>
      <c r="E15" s="82">
        <v>1.76</v>
      </c>
      <c r="F15" s="84">
        <v>255890425</v>
      </c>
      <c r="G15" s="1"/>
      <c r="H15" s="46" t="s">
        <v>297</v>
      </c>
      <c r="I15" s="81">
        <v>1.73</v>
      </c>
      <c r="J15" s="82">
        <v>1.76</v>
      </c>
      <c r="K15" s="84">
        <v>439007609.94</v>
      </c>
    </row>
    <row r="16" spans="1:14" ht="17.100000000000001" customHeight="1">
      <c r="A16" s="42"/>
      <c r="B16" s="42"/>
      <c r="C16" s="46" t="s">
        <v>185</v>
      </c>
      <c r="D16" s="81">
        <v>0.38</v>
      </c>
      <c r="E16" s="82">
        <v>0</v>
      </c>
      <c r="F16" s="84">
        <v>162284531</v>
      </c>
      <c r="G16" s="1"/>
      <c r="H16" s="46" t="s">
        <v>213</v>
      </c>
      <c r="I16" s="81">
        <v>3.39</v>
      </c>
      <c r="J16" s="82">
        <v>-0.88</v>
      </c>
      <c r="K16" s="84">
        <v>165016248.72999999</v>
      </c>
    </row>
    <row r="17" spans="1:11" ht="17.100000000000001" customHeight="1">
      <c r="A17" s="42"/>
      <c r="B17" s="42"/>
      <c r="C17" s="46" t="s">
        <v>267</v>
      </c>
      <c r="D17" s="81">
        <v>2.2000000000000002</v>
      </c>
      <c r="E17" s="82">
        <v>-0.9</v>
      </c>
      <c r="F17" s="84">
        <v>49257854</v>
      </c>
      <c r="G17" s="1"/>
      <c r="H17" s="46" t="s">
        <v>120</v>
      </c>
      <c r="I17" s="81">
        <v>16.43</v>
      </c>
      <c r="J17" s="82">
        <v>2.69</v>
      </c>
      <c r="K17" s="84">
        <v>156659181.80000001</v>
      </c>
    </row>
    <row r="18" spans="1:11" ht="17.100000000000001" customHeight="1">
      <c r="A18" s="42"/>
      <c r="B18" s="42"/>
      <c r="C18" s="46" t="s">
        <v>213</v>
      </c>
      <c r="D18" s="81">
        <v>3.39</v>
      </c>
      <c r="E18" s="82">
        <v>-0.88</v>
      </c>
      <c r="F18" s="84">
        <v>48469957</v>
      </c>
      <c r="G18" s="1"/>
      <c r="H18" s="46" t="s">
        <v>267</v>
      </c>
      <c r="I18" s="81">
        <v>2.2000000000000002</v>
      </c>
      <c r="J18" s="82">
        <v>-0.9</v>
      </c>
      <c r="K18" s="84">
        <v>108259492.98999999</v>
      </c>
    </row>
    <row r="19" spans="1:11" ht="16.5" customHeight="1">
      <c r="A19" s="42"/>
      <c r="B19" s="42"/>
      <c r="C19" s="46" t="s">
        <v>126</v>
      </c>
      <c r="D19" s="81">
        <v>0.67</v>
      </c>
      <c r="E19" s="82">
        <v>0</v>
      </c>
      <c r="F19" s="84">
        <v>27184549</v>
      </c>
      <c r="G19" s="1"/>
      <c r="H19" s="46" t="s">
        <v>133</v>
      </c>
      <c r="I19" s="81">
        <v>6</v>
      </c>
      <c r="J19" s="82">
        <v>0</v>
      </c>
      <c r="K19" s="84">
        <v>88371779.849999994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3"/>
  <sheetViews>
    <sheetView topLeftCell="A22" zoomScale="130" zoomScaleNormal="130" workbookViewId="0">
      <selection activeCell="A22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176" t="s">
        <v>317</v>
      </c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8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179" t="s">
        <v>29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1"/>
    </row>
    <row r="4" spans="1:14" ht="13.5" customHeight="1">
      <c r="A4" s="58"/>
      <c r="B4" s="46" t="s">
        <v>276</v>
      </c>
      <c r="C4" s="59" t="s">
        <v>275</v>
      </c>
      <c r="D4" s="81">
        <v>0.24</v>
      </c>
      <c r="E4" s="81">
        <v>0.24</v>
      </c>
      <c r="F4" s="81">
        <v>0.24</v>
      </c>
      <c r="G4" s="81">
        <v>0.24</v>
      </c>
      <c r="H4" s="81">
        <v>0.24</v>
      </c>
      <c r="I4" s="81">
        <v>0.24</v>
      </c>
      <c r="J4" s="81">
        <v>0.24</v>
      </c>
      <c r="K4" s="103">
        <v>0</v>
      </c>
      <c r="L4" s="83">
        <v>6</v>
      </c>
      <c r="M4" s="84">
        <v>7450000</v>
      </c>
      <c r="N4" s="84">
        <v>1788000</v>
      </c>
    </row>
    <row r="5" spans="1:14" ht="13.5" customHeight="1">
      <c r="A5" s="58"/>
      <c r="B5" s="46" t="s">
        <v>213</v>
      </c>
      <c r="C5" s="59" t="s">
        <v>214</v>
      </c>
      <c r="D5" s="81">
        <v>3.42</v>
      </c>
      <c r="E5" s="81">
        <v>3.42</v>
      </c>
      <c r="F5" s="81">
        <v>3.38</v>
      </c>
      <c r="G5" s="81">
        <v>3.4</v>
      </c>
      <c r="H5" s="81">
        <v>3.41</v>
      </c>
      <c r="I5" s="81">
        <v>3.39</v>
      </c>
      <c r="J5" s="81">
        <v>3.42</v>
      </c>
      <c r="K5" s="103">
        <v>-0.88</v>
      </c>
      <c r="L5" s="83">
        <v>138</v>
      </c>
      <c r="M5" s="84">
        <v>48469957</v>
      </c>
      <c r="N5" s="84">
        <v>165016248.72999999</v>
      </c>
    </row>
    <row r="6" spans="1:14" ht="13.5" customHeight="1">
      <c r="A6" s="58"/>
      <c r="B6" s="46" t="s">
        <v>126</v>
      </c>
      <c r="C6" s="59" t="s">
        <v>127</v>
      </c>
      <c r="D6" s="81">
        <v>0.67</v>
      </c>
      <c r="E6" s="81">
        <v>0.68</v>
      </c>
      <c r="F6" s="81">
        <v>0.67</v>
      </c>
      <c r="G6" s="81">
        <v>0.67</v>
      </c>
      <c r="H6" s="81">
        <v>0.67</v>
      </c>
      <c r="I6" s="81">
        <v>0.67</v>
      </c>
      <c r="J6" s="81">
        <v>0.67</v>
      </c>
      <c r="K6" s="103">
        <v>0</v>
      </c>
      <c r="L6" s="83">
        <v>18</v>
      </c>
      <c r="M6" s="84">
        <v>27184549</v>
      </c>
      <c r="N6" s="84">
        <v>18313647.829999998</v>
      </c>
    </row>
    <row r="7" spans="1:14" ht="13.5" customHeight="1">
      <c r="A7" s="58"/>
      <c r="B7" s="46" t="s">
        <v>229</v>
      </c>
      <c r="C7" s="59" t="s">
        <v>228</v>
      </c>
      <c r="D7" s="81">
        <v>0.22</v>
      </c>
      <c r="E7" s="81">
        <v>0.22</v>
      </c>
      <c r="F7" s="81">
        <v>0.22</v>
      </c>
      <c r="G7" s="81">
        <v>0.22</v>
      </c>
      <c r="H7" s="81">
        <v>0.22</v>
      </c>
      <c r="I7" s="81">
        <v>0.22</v>
      </c>
      <c r="J7" s="81">
        <v>0.22</v>
      </c>
      <c r="K7" s="103">
        <v>0</v>
      </c>
      <c r="L7" s="83">
        <v>3</v>
      </c>
      <c r="M7" s="84">
        <v>6000000</v>
      </c>
      <c r="N7" s="84">
        <v>1320000</v>
      </c>
    </row>
    <row r="8" spans="1:14" ht="13.5" customHeight="1">
      <c r="A8" s="58"/>
      <c r="B8" s="46" t="s">
        <v>195</v>
      </c>
      <c r="C8" s="59" t="s">
        <v>196</v>
      </c>
      <c r="D8" s="81">
        <v>0.25</v>
      </c>
      <c r="E8" s="121">
        <v>0.25</v>
      </c>
      <c r="F8" s="121">
        <v>0.25</v>
      </c>
      <c r="G8" s="121">
        <v>0.25</v>
      </c>
      <c r="H8" s="121">
        <v>0.25</v>
      </c>
      <c r="I8" s="121">
        <v>0.25</v>
      </c>
      <c r="J8" s="121">
        <v>0.25</v>
      </c>
      <c r="K8" s="122">
        <v>0</v>
      </c>
      <c r="L8" s="119">
        <v>1</v>
      </c>
      <c r="M8" s="120">
        <v>400000</v>
      </c>
      <c r="N8" s="120">
        <v>100000</v>
      </c>
    </row>
    <row r="9" spans="1:14" ht="13.5" customHeight="1">
      <c r="A9" s="58"/>
      <c r="B9" s="46" t="s">
        <v>185</v>
      </c>
      <c r="C9" s="59" t="s">
        <v>186</v>
      </c>
      <c r="D9" s="81">
        <v>0.38</v>
      </c>
      <c r="E9" s="81">
        <v>0.38</v>
      </c>
      <c r="F9" s="81">
        <v>0.37</v>
      </c>
      <c r="G9" s="81">
        <v>0.38</v>
      </c>
      <c r="H9" s="81">
        <v>0.38</v>
      </c>
      <c r="I9" s="81">
        <v>0.38</v>
      </c>
      <c r="J9" s="81">
        <v>0.38</v>
      </c>
      <c r="K9" s="103">
        <v>0</v>
      </c>
      <c r="L9" s="83">
        <v>32</v>
      </c>
      <c r="M9" s="84">
        <v>162284531</v>
      </c>
      <c r="N9" s="84">
        <v>61010288.380000003</v>
      </c>
    </row>
    <row r="10" spans="1:14" ht="13.5" customHeight="1">
      <c r="A10" s="58"/>
      <c r="B10" s="46" t="s">
        <v>253</v>
      </c>
      <c r="C10" s="59" t="s">
        <v>252</v>
      </c>
      <c r="D10" s="81">
        <v>0.22</v>
      </c>
      <c r="E10" s="81">
        <v>0.22</v>
      </c>
      <c r="F10" s="81">
        <v>0.22</v>
      </c>
      <c r="G10" s="81">
        <v>0.22</v>
      </c>
      <c r="H10" s="81">
        <v>0.21</v>
      </c>
      <c r="I10" s="81">
        <v>0.22</v>
      </c>
      <c r="J10" s="81">
        <v>0.21</v>
      </c>
      <c r="K10" s="103">
        <v>4.76</v>
      </c>
      <c r="L10" s="83">
        <v>5</v>
      </c>
      <c r="M10" s="84">
        <v>112552</v>
      </c>
      <c r="N10" s="84">
        <v>24761.439999999999</v>
      </c>
    </row>
    <row r="11" spans="1:14" ht="13.5" customHeight="1">
      <c r="A11" s="58"/>
      <c r="B11" s="46" t="s">
        <v>234</v>
      </c>
      <c r="C11" s="59" t="s">
        <v>235</v>
      </c>
      <c r="D11" s="81">
        <v>1.01</v>
      </c>
      <c r="E11" s="81">
        <v>1.01</v>
      </c>
      <c r="F11" s="81">
        <v>1.01</v>
      </c>
      <c r="G11" s="81">
        <v>1.01</v>
      </c>
      <c r="H11" s="81">
        <v>1</v>
      </c>
      <c r="I11" s="81">
        <v>1.01</v>
      </c>
      <c r="J11" s="81">
        <v>1.01</v>
      </c>
      <c r="K11" s="103">
        <v>0</v>
      </c>
      <c r="L11" s="83">
        <v>9</v>
      </c>
      <c r="M11" s="84">
        <v>3817675</v>
      </c>
      <c r="N11" s="84">
        <v>3855851.75</v>
      </c>
    </row>
    <row r="12" spans="1:14" ht="13.5" customHeight="1">
      <c r="A12" s="58"/>
      <c r="B12" s="46" t="s">
        <v>160</v>
      </c>
      <c r="C12" s="59" t="s">
        <v>161</v>
      </c>
      <c r="D12" s="81">
        <v>0.09</v>
      </c>
      <c r="E12" s="81">
        <v>0.09</v>
      </c>
      <c r="F12" s="81">
        <v>0.09</v>
      </c>
      <c r="G12" s="81">
        <v>0.09</v>
      </c>
      <c r="H12" s="81">
        <v>0.09</v>
      </c>
      <c r="I12" s="81">
        <v>0.09</v>
      </c>
      <c r="J12" s="81">
        <v>0.09</v>
      </c>
      <c r="K12" s="103">
        <v>0</v>
      </c>
      <c r="L12" s="83">
        <v>10</v>
      </c>
      <c r="M12" s="84">
        <v>23055942</v>
      </c>
      <c r="N12" s="84">
        <v>2075034.78</v>
      </c>
    </row>
    <row r="13" spans="1:14" ht="13.5" customHeight="1">
      <c r="A13" s="58"/>
      <c r="B13" s="46" t="s">
        <v>279</v>
      </c>
      <c r="C13" s="59" t="s">
        <v>278</v>
      </c>
      <c r="D13" s="81">
        <v>0.14000000000000001</v>
      </c>
      <c r="E13" s="81">
        <v>0.14000000000000001</v>
      </c>
      <c r="F13" s="81">
        <v>0.14000000000000001</v>
      </c>
      <c r="G13" s="81">
        <v>0.14000000000000001</v>
      </c>
      <c r="H13" s="81">
        <v>0.14000000000000001</v>
      </c>
      <c r="I13" s="81">
        <v>0.14000000000000001</v>
      </c>
      <c r="J13" s="81">
        <v>0.14000000000000001</v>
      </c>
      <c r="K13" s="103">
        <v>0</v>
      </c>
      <c r="L13" s="83">
        <v>11</v>
      </c>
      <c r="M13" s="84">
        <v>16343314</v>
      </c>
      <c r="N13" s="84">
        <v>2288063.96</v>
      </c>
    </row>
    <row r="14" spans="1:14" ht="13.5" customHeight="1">
      <c r="A14" s="58"/>
      <c r="B14" s="46" t="s">
        <v>297</v>
      </c>
      <c r="C14" s="59" t="s">
        <v>298</v>
      </c>
      <c r="D14" s="81">
        <v>1.7</v>
      </c>
      <c r="E14" s="81">
        <v>1.74</v>
      </c>
      <c r="F14" s="81">
        <v>1.7</v>
      </c>
      <c r="G14" s="81">
        <v>1.72</v>
      </c>
      <c r="H14" s="81">
        <v>1.7</v>
      </c>
      <c r="I14" s="81">
        <v>1.73</v>
      </c>
      <c r="J14" s="81">
        <v>1.7</v>
      </c>
      <c r="K14" s="103">
        <v>1.76</v>
      </c>
      <c r="L14" s="83">
        <v>285</v>
      </c>
      <c r="M14" s="84">
        <v>255890425</v>
      </c>
      <c r="N14" s="84">
        <v>439007609.94</v>
      </c>
    </row>
    <row r="15" spans="1:14" ht="13.5" customHeight="1">
      <c r="A15" s="58"/>
      <c r="B15" s="46" t="s">
        <v>241</v>
      </c>
      <c r="C15" s="59" t="s">
        <v>240</v>
      </c>
      <c r="D15" s="81">
        <v>5.0999999999999996</v>
      </c>
      <c r="E15" s="81">
        <v>5.0999999999999996</v>
      </c>
      <c r="F15" s="81">
        <v>5.09</v>
      </c>
      <c r="G15" s="81">
        <v>5.0999999999999996</v>
      </c>
      <c r="H15" s="81">
        <v>5.0999999999999996</v>
      </c>
      <c r="I15" s="81">
        <v>5.09</v>
      </c>
      <c r="J15" s="81">
        <v>5.0999999999999996</v>
      </c>
      <c r="K15" s="103">
        <v>-0.2</v>
      </c>
      <c r="L15" s="83">
        <v>80</v>
      </c>
      <c r="M15" s="84">
        <v>11508559</v>
      </c>
      <c r="N15" s="84">
        <v>58681685.579999998</v>
      </c>
    </row>
    <row r="16" spans="1:14" ht="13.5" customHeight="1">
      <c r="A16" s="58"/>
      <c r="B16" s="46" t="s">
        <v>166</v>
      </c>
      <c r="C16" s="59" t="s">
        <v>167</v>
      </c>
      <c r="D16" s="86">
        <v>0.2</v>
      </c>
      <c r="E16" s="86">
        <v>0.2</v>
      </c>
      <c r="F16" s="86">
        <v>0.2</v>
      </c>
      <c r="G16" s="86">
        <v>0.2</v>
      </c>
      <c r="H16" s="86">
        <v>0.2</v>
      </c>
      <c r="I16" s="86">
        <v>0.2</v>
      </c>
      <c r="J16" s="86">
        <v>0.2</v>
      </c>
      <c r="K16" s="91">
        <v>0</v>
      </c>
      <c r="L16" s="92">
        <v>19</v>
      </c>
      <c r="M16" s="93">
        <v>2550000</v>
      </c>
      <c r="N16" s="93">
        <v>510000</v>
      </c>
    </row>
    <row r="17" spans="1:14" ht="13.5" customHeight="1">
      <c r="A17" s="58"/>
      <c r="B17" s="46" t="s">
        <v>258</v>
      </c>
      <c r="C17" s="59" t="s">
        <v>259</v>
      </c>
      <c r="D17" s="86">
        <v>0.67</v>
      </c>
      <c r="E17" s="86">
        <v>0.67</v>
      </c>
      <c r="F17" s="86">
        <v>0.67</v>
      </c>
      <c r="G17" s="86">
        <v>0.67</v>
      </c>
      <c r="H17" s="86">
        <v>0.67</v>
      </c>
      <c r="I17" s="86">
        <v>0.67</v>
      </c>
      <c r="J17" s="86">
        <v>0.67</v>
      </c>
      <c r="K17" s="91">
        <v>0</v>
      </c>
      <c r="L17" s="92">
        <v>3</v>
      </c>
      <c r="M17" s="93">
        <v>7225</v>
      </c>
      <c r="N17" s="93">
        <v>4840.75</v>
      </c>
    </row>
    <row r="18" spans="1:14" ht="13.5" customHeight="1">
      <c r="A18" s="58"/>
      <c r="B18" s="46" t="s">
        <v>222</v>
      </c>
      <c r="C18" s="59" t="s">
        <v>223</v>
      </c>
      <c r="D18" s="81">
        <v>0.05</v>
      </c>
      <c r="E18" s="81">
        <v>0.05</v>
      </c>
      <c r="F18" s="81">
        <v>0.05</v>
      </c>
      <c r="G18" s="81">
        <v>0.05</v>
      </c>
      <c r="H18" s="81">
        <v>0.05</v>
      </c>
      <c r="I18" s="81">
        <v>0.05</v>
      </c>
      <c r="J18" s="81">
        <v>0.05</v>
      </c>
      <c r="K18" s="103">
        <v>0</v>
      </c>
      <c r="L18" s="83">
        <v>8</v>
      </c>
      <c r="M18" s="84">
        <v>1200338</v>
      </c>
      <c r="N18" s="84">
        <v>60016.9</v>
      </c>
    </row>
    <row r="19" spans="1:14" ht="13.5" customHeight="1">
      <c r="A19" s="58"/>
      <c r="B19" s="183" t="s">
        <v>89</v>
      </c>
      <c r="C19" s="184"/>
      <c r="D19" s="185"/>
      <c r="E19" s="188"/>
      <c r="F19" s="188"/>
      <c r="G19" s="188"/>
      <c r="H19" s="188"/>
      <c r="I19" s="188"/>
      <c r="J19" s="188"/>
      <c r="K19" s="187"/>
      <c r="L19" s="60">
        <f>SUM(L4:L18)</f>
        <v>628</v>
      </c>
      <c r="M19" s="60">
        <f>SUM(M4:M18)</f>
        <v>566275067</v>
      </c>
      <c r="N19" s="61">
        <f>SUM(N4:N18)</f>
        <v>754056050.03999996</v>
      </c>
    </row>
    <row r="20" spans="1:14" ht="13.5" customHeight="1">
      <c r="A20" s="58"/>
      <c r="B20" s="179" t="s">
        <v>30</v>
      </c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1"/>
    </row>
    <row r="21" spans="1:14" ht="13.5" customHeight="1">
      <c r="A21" s="58"/>
      <c r="B21" s="46" t="s">
        <v>120</v>
      </c>
      <c r="C21" s="59" t="s">
        <v>121</v>
      </c>
      <c r="D21" s="63">
        <v>16</v>
      </c>
      <c r="E21" s="81">
        <v>16.5</v>
      </c>
      <c r="F21" s="81">
        <v>15.99</v>
      </c>
      <c r="G21" s="86">
        <v>16.18</v>
      </c>
      <c r="H21" s="86">
        <v>15.79</v>
      </c>
      <c r="I21" s="81">
        <v>16.43</v>
      </c>
      <c r="J21" s="81">
        <v>16</v>
      </c>
      <c r="K21" s="82">
        <v>2.69</v>
      </c>
      <c r="L21" s="83">
        <v>143</v>
      </c>
      <c r="M21" s="84">
        <v>9679488</v>
      </c>
      <c r="N21" s="84">
        <v>156659181.80000001</v>
      </c>
    </row>
    <row r="22" spans="1:14" ht="13.5" customHeight="1">
      <c r="A22" s="58"/>
      <c r="B22" s="46" t="s">
        <v>232</v>
      </c>
      <c r="C22" s="59" t="s">
        <v>233</v>
      </c>
      <c r="D22" s="63">
        <v>3.7</v>
      </c>
      <c r="E22" s="81">
        <v>3.71</v>
      </c>
      <c r="F22" s="81">
        <v>3.7</v>
      </c>
      <c r="G22" s="86">
        <v>3.7</v>
      </c>
      <c r="H22" s="86">
        <v>3.69</v>
      </c>
      <c r="I22" s="81">
        <v>3.71</v>
      </c>
      <c r="J22" s="81">
        <v>3.69</v>
      </c>
      <c r="K22" s="82">
        <v>0.54</v>
      </c>
      <c r="L22" s="83">
        <v>6</v>
      </c>
      <c r="M22" s="84">
        <v>99954</v>
      </c>
      <c r="N22" s="84">
        <v>370279.34</v>
      </c>
    </row>
    <row r="23" spans="1:14" ht="13.5" customHeight="1">
      <c r="A23" s="58"/>
      <c r="B23" s="183" t="s">
        <v>128</v>
      </c>
      <c r="C23" s="184"/>
      <c r="D23" s="185"/>
      <c r="E23" s="188"/>
      <c r="F23" s="188"/>
      <c r="G23" s="188"/>
      <c r="H23" s="188"/>
      <c r="I23" s="188"/>
      <c r="J23" s="188"/>
      <c r="K23" s="187"/>
      <c r="L23" s="62">
        <f>SUM(L21:L22)</f>
        <v>149</v>
      </c>
      <c r="M23" s="60">
        <f>SUM(M21:M22)</f>
        <v>9779442</v>
      </c>
      <c r="N23" s="48">
        <f>SUM(N21:N22)</f>
        <v>157029461.14000002</v>
      </c>
    </row>
    <row r="24" spans="1:14" ht="13.5" customHeight="1">
      <c r="A24" s="58"/>
      <c r="B24" s="179" t="s">
        <v>94</v>
      </c>
      <c r="C24" s="180"/>
      <c r="D24" s="180"/>
      <c r="E24" s="180"/>
      <c r="F24" s="180"/>
      <c r="G24" s="180"/>
      <c r="H24" s="180"/>
      <c r="I24" s="180"/>
      <c r="J24" s="180"/>
      <c r="K24" s="180"/>
      <c r="L24" s="180"/>
      <c r="M24" s="180"/>
      <c r="N24" s="181"/>
    </row>
    <row r="25" spans="1:14" ht="13.5" customHeight="1">
      <c r="A25" s="58"/>
      <c r="B25" s="46" t="s">
        <v>299</v>
      </c>
      <c r="C25" s="59" t="s">
        <v>300</v>
      </c>
      <c r="D25" s="121">
        <v>0.91</v>
      </c>
      <c r="E25" s="121">
        <v>0.91</v>
      </c>
      <c r="F25" s="121">
        <v>0.91</v>
      </c>
      <c r="G25" s="121">
        <v>0.91</v>
      </c>
      <c r="H25" s="121">
        <v>0.93</v>
      </c>
      <c r="I25" s="121">
        <v>0.91</v>
      </c>
      <c r="J25" s="121">
        <v>0.92</v>
      </c>
      <c r="K25" s="122">
        <v>-1.0900000000000001</v>
      </c>
      <c r="L25" s="119">
        <v>3</v>
      </c>
      <c r="M25" s="120">
        <v>21695</v>
      </c>
      <c r="N25" s="120">
        <v>19742.45</v>
      </c>
    </row>
    <row r="26" spans="1:14" ht="13.5" customHeight="1">
      <c r="A26" s="58"/>
      <c r="B26" s="183" t="s">
        <v>277</v>
      </c>
      <c r="C26" s="184"/>
      <c r="D26" s="185"/>
      <c r="E26" s="188"/>
      <c r="F26" s="188"/>
      <c r="G26" s="188"/>
      <c r="H26" s="188"/>
      <c r="I26" s="188"/>
      <c r="J26" s="188"/>
      <c r="K26" s="187"/>
      <c r="L26" s="65">
        <f>SUM(L25:L25)</f>
        <v>3</v>
      </c>
      <c r="M26" s="65">
        <f>SUM(M25:M25)</f>
        <v>21695</v>
      </c>
      <c r="N26" s="65">
        <f>SUM(N25:N25)</f>
        <v>19742.45</v>
      </c>
    </row>
    <row r="27" spans="1:14" ht="13.5" customHeight="1">
      <c r="A27" s="58"/>
      <c r="B27" s="179" t="s">
        <v>83</v>
      </c>
      <c r="C27" s="180"/>
      <c r="D27" s="180"/>
      <c r="E27" s="180"/>
      <c r="F27" s="180"/>
      <c r="G27" s="180"/>
      <c r="H27" s="180"/>
      <c r="I27" s="180"/>
      <c r="J27" s="180"/>
      <c r="K27" s="180"/>
      <c r="L27" s="180"/>
      <c r="M27" s="180"/>
      <c r="N27" s="181"/>
    </row>
    <row r="28" spans="1:14" ht="13.5" customHeight="1">
      <c r="A28" s="58"/>
      <c r="B28" s="46" t="s">
        <v>226</v>
      </c>
      <c r="C28" s="59" t="s">
        <v>227</v>
      </c>
      <c r="D28" s="86">
        <v>23.5</v>
      </c>
      <c r="E28" s="81">
        <v>23.5</v>
      </c>
      <c r="F28" s="121">
        <v>23.35</v>
      </c>
      <c r="G28" s="121">
        <v>23.49</v>
      </c>
      <c r="H28" s="121">
        <v>23.38</v>
      </c>
      <c r="I28" s="81">
        <v>23.35</v>
      </c>
      <c r="J28" s="81">
        <v>23.35</v>
      </c>
      <c r="K28" s="82">
        <v>0</v>
      </c>
      <c r="L28" s="83">
        <v>7</v>
      </c>
      <c r="M28" s="84">
        <v>860332</v>
      </c>
      <c r="N28" s="84">
        <v>20211802</v>
      </c>
    </row>
    <row r="29" spans="1:14" ht="13.5" customHeight="1">
      <c r="A29" s="58"/>
      <c r="B29" s="46" t="s">
        <v>199</v>
      </c>
      <c r="C29" s="59" t="s">
        <v>200</v>
      </c>
      <c r="D29" s="86">
        <v>4.3</v>
      </c>
      <c r="E29" s="86">
        <v>4.3</v>
      </c>
      <c r="F29" s="121">
        <v>4.28</v>
      </c>
      <c r="G29" s="121">
        <v>4.3</v>
      </c>
      <c r="H29" s="121">
        <v>4.3</v>
      </c>
      <c r="I29" s="121">
        <v>4.3</v>
      </c>
      <c r="J29" s="121">
        <v>4.3</v>
      </c>
      <c r="K29" s="122">
        <v>0</v>
      </c>
      <c r="L29" s="119">
        <v>82</v>
      </c>
      <c r="M29" s="120">
        <v>1590647</v>
      </c>
      <c r="N29" s="120">
        <v>6831875.6299999999</v>
      </c>
    </row>
    <row r="30" spans="1:14" ht="13.5" customHeight="1">
      <c r="A30" s="58"/>
      <c r="B30" s="46" t="s">
        <v>96</v>
      </c>
      <c r="C30" s="59" t="s">
        <v>95</v>
      </c>
      <c r="D30" s="86">
        <v>7.02</v>
      </c>
      <c r="E30" s="86">
        <v>7.02</v>
      </c>
      <c r="F30" s="121">
        <v>7.02</v>
      </c>
      <c r="G30" s="121">
        <v>7.02</v>
      </c>
      <c r="H30" s="121">
        <v>7.23</v>
      </c>
      <c r="I30" s="121">
        <v>7.02</v>
      </c>
      <c r="J30" s="121">
        <v>7.23</v>
      </c>
      <c r="K30" s="122">
        <v>-2.9</v>
      </c>
      <c r="L30" s="119">
        <v>1</v>
      </c>
      <c r="M30" s="120">
        <v>12224</v>
      </c>
      <c r="N30" s="120">
        <v>85812.479999999996</v>
      </c>
    </row>
    <row r="31" spans="1:14" ht="13.5" customHeight="1">
      <c r="A31" s="58"/>
      <c r="B31" s="46" t="s">
        <v>154</v>
      </c>
      <c r="C31" s="59" t="s">
        <v>155</v>
      </c>
      <c r="D31" s="86">
        <v>3.25</v>
      </c>
      <c r="E31" s="86">
        <v>3.25</v>
      </c>
      <c r="F31" s="121">
        <v>3.2</v>
      </c>
      <c r="G31" s="121">
        <v>3.22</v>
      </c>
      <c r="H31" s="121">
        <v>3.26</v>
      </c>
      <c r="I31" s="81">
        <v>3.23</v>
      </c>
      <c r="J31" s="81">
        <v>3.26</v>
      </c>
      <c r="K31" s="82">
        <v>-0.92</v>
      </c>
      <c r="L31" s="83">
        <v>14</v>
      </c>
      <c r="M31" s="84">
        <v>799962</v>
      </c>
      <c r="N31" s="84">
        <v>2573350.7200000002</v>
      </c>
    </row>
    <row r="32" spans="1:14" ht="13.5" customHeight="1">
      <c r="A32" s="58"/>
      <c r="B32" s="46" t="s">
        <v>207</v>
      </c>
      <c r="C32" s="59" t="s">
        <v>208</v>
      </c>
      <c r="D32" s="86">
        <v>0.71</v>
      </c>
      <c r="E32" s="86">
        <v>0.71</v>
      </c>
      <c r="F32" s="121">
        <v>0.71</v>
      </c>
      <c r="G32" s="121">
        <v>0.71</v>
      </c>
      <c r="H32" s="121">
        <v>0.71</v>
      </c>
      <c r="I32" s="81">
        <v>0.71</v>
      </c>
      <c r="J32" s="81">
        <v>0.71</v>
      </c>
      <c r="K32" s="82">
        <v>0</v>
      </c>
      <c r="L32" s="83">
        <v>1</v>
      </c>
      <c r="M32" s="84">
        <v>15000</v>
      </c>
      <c r="N32" s="84">
        <v>10650</v>
      </c>
    </row>
    <row r="33" spans="1:14" ht="13.5" customHeight="1">
      <c r="A33" s="58"/>
      <c r="B33" s="183" t="s">
        <v>90</v>
      </c>
      <c r="C33" s="184"/>
      <c r="D33" s="185"/>
      <c r="E33" s="188"/>
      <c r="F33" s="188"/>
      <c r="G33" s="188"/>
      <c r="H33" s="188"/>
      <c r="I33" s="188"/>
      <c r="J33" s="188"/>
      <c r="K33" s="187"/>
      <c r="L33" s="65">
        <f>SUM(L28:L32)</f>
        <v>105</v>
      </c>
      <c r="M33" s="65">
        <f>SUM(M28:M32)</f>
        <v>3278165</v>
      </c>
      <c r="N33" s="65">
        <f>SUM(N28:N32)</f>
        <v>29713490.829999998</v>
      </c>
    </row>
    <row r="34" spans="1:14" ht="13.5" customHeight="1">
      <c r="A34" s="58"/>
      <c r="B34" s="179" t="s">
        <v>84</v>
      </c>
      <c r="C34" s="180"/>
      <c r="D34" s="180"/>
      <c r="E34" s="180"/>
      <c r="F34" s="180"/>
      <c r="G34" s="180"/>
      <c r="H34" s="180"/>
      <c r="I34" s="180"/>
      <c r="J34" s="180"/>
      <c r="K34" s="180"/>
      <c r="L34" s="180"/>
      <c r="M34" s="180"/>
      <c r="N34" s="181"/>
    </row>
    <row r="35" spans="1:14" ht="13.5" customHeight="1">
      <c r="A35" s="58"/>
      <c r="B35" s="46" t="s">
        <v>133</v>
      </c>
      <c r="C35" s="59" t="s">
        <v>134</v>
      </c>
      <c r="D35" s="121">
        <v>6</v>
      </c>
      <c r="E35" s="121">
        <v>6.02</v>
      </c>
      <c r="F35" s="121">
        <v>5.99</v>
      </c>
      <c r="G35" s="121">
        <v>6</v>
      </c>
      <c r="H35" s="121">
        <v>6.01</v>
      </c>
      <c r="I35" s="121">
        <v>6</v>
      </c>
      <c r="J35" s="121">
        <v>6</v>
      </c>
      <c r="K35" s="122">
        <v>0</v>
      </c>
      <c r="L35" s="119">
        <v>76</v>
      </c>
      <c r="M35" s="120">
        <v>14730192</v>
      </c>
      <c r="N35" s="120">
        <v>88371779.849999994</v>
      </c>
    </row>
    <row r="36" spans="1:14" ht="13.5" customHeight="1">
      <c r="A36" s="58"/>
      <c r="B36" s="46" t="s">
        <v>162</v>
      </c>
      <c r="C36" s="59" t="s">
        <v>163</v>
      </c>
      <c r="D36" s="121">
        <v>18.190000000000001</v>
      </c>
      <c r="E36" s="121">
        <v>18.190000000000001</v>
      </c>
      <c r="F36" s="121">
        <v>18.190000000000001</v>
      </c>
      <c r="G36" s="121">
        <v>18.190000000000001</v>
      </c>
      <c r="H36" s="121">
        <v>18</v>
      </c>
      <c r="I36" s="121">
        <v>18.190000000000001</v>
      </c>
      <c r="J36" s="121">
        <v>18</v>
      </c>
      <c r="K36" s="122">
        <v>1.06</v>
      </c>
      <c r="L36" s="119">
        <v>1</v>
      </c>
      <c r="M36" s="120">
        <v>3000</v>
      </c>
      <c r="N36" s="120">
        <v>54570</v>
      </c>
    </row>
    <row r="37" spans="1:14" ht="13.5" customHeight="1">
      <c r="A37" s="58"/>
      <c r="B37" s="46" t="s">
        <v>191</v>
      </c>
      <c r="C37" s="59" t="s">
        <v>192</v>
      </c>
      <c r="D37" s="121">
        <v>1.24</v>
      </c>
      <c r="E37" s="121">
        <v>1.24</v>
      </c>
      <c r="F37" s="121">
        <v>1.24</v>
      </c>
      <c r="G37" s="121">
        <v>1.24</v>
      </c>
      <c r="H37" s="121">
        <v>1.24</v>
      </c>
      <c r="I37" s="121">
        <v>1.24</v>
      </c>
      <c r="J37" s="121">
        <v>1.24</v>
      </c>
      <c r="K37" s="122">
        <v>0</v>
      </c>
      <c r="L37" s="119">
        <v>3</v>
      </c>
      <c r="M37" s="120">
        <v>4000</v>
      </c>
      <c r="N37" s="120">
        <v>4960</v>
      </c>
    </row>
    <row r="38" spans="1:14" ht="13.5" customHeight="1">
      <c r="A38" s="58"/>
      <c r="B38" s="46" t="s">
        <v>267</v>
      </c>
      <c r="C38" s="59" t="s">
        <v>268</v>
      </c>
      <c r="D38" s="121">
        <v>2.21</v>
      </c>
      <c r="E38" s="121">
        <v>2.21</v>
      </c>
      <c r="F38" s="121">
        <v>2.19</v>
      </c>
      <c r="G38" s="121">
        <v>2.2000000000000002</v>
      </c>
      <c r="H38" s="121">
        <v>2.21</v>
      </c>
      <c r="I38" s="121">
        <v>2.2000000000000002</v>
      </c>
      <c r="J38" s="121">
        <v>2.2200000000000002</v>
      </c>
      <c r="K38" s="122">
        <v>-0.9</v>
      </c>
      <c r="L38" s="119">
        <v>34</v>
      </c>
      <c r="M38" s="120">
        <v>49257854</v>
      </c>
      <c r="N38" s="120">
        <v>108259492.98999999</v>
      </c>
    </row>
    <row r="39" spans="1:14" ht="13.5" customHeight="1">
      <c r="A39" s="58"/>
      <c r="B39" s="183" t="s">
        <v>91</v>
      </c>
      <c r="C39" s="184"/>
      <c r="D39" s="185"/>
      <c r="E39" s="188"/>
      <c r="F39" s="188"/>
      <c r="G39" s="188"/>
      <c r="H39" s="188"/>
      <c r="I39" s="188"/>
      <c r="J39" s="188"/>
      <c r="K39" s="187"/>
      <c r="L39" s="65">
        <f>SUM(L35:L38)</f>
        <v>114</v>
      </c>
      <c r="M39" s="65">
        <f>SUM(M35:M38)</f>
        <v>63995046</v>
      </c>
      <c r="N39" s="65">
        <f>SUM(N35:N38)</f>
        <v>196690802.83999997</v>
      </c>
    </row>
    <row r="40" spans="1:14" ht="13.5" customHeight="1">
      <c r="A40" s="58"/>
      <c r="B40" s="179" t="s">
        <v>31</v>
      </c>
      <c r="C40" s="180"/>
      <c r="D40" s="180"/>
      <c r="E40" s="180"/>
      <c r="F40" s="180"/>
      <c r="G40" s="180"/>
      <c r="H40" s="180"/>
      <c r="I40" s="180"/>
      <c r="J40" s="180"/>
      <c r="K40" s="180"/>
      <c r="L40" s="180"/>
      <c r="M40" s="180"/>
      <c r="N40" s="181"/>
    </row>
    <row r="41" spans="1:14" ht="13.5" customHeight="1">
      <c r="A41" s="58"/>
      <c r="B41" s="46" t="s">
        <v>156</v>
      </c>
      <c r="C41" s="59" t="s">
        <v>157</v>
      </c>
      <c r="D41" s="121">
        <v>11.7</v>
      </c>
      <c r="E41" s="121">
        <v>11.7</v>
      </c>
      <c r="F41" s="121">
        <v>11.7</v>
      </c>
      <c r="G41" s="121">
        <v>11.7</v>
      </c>
      <c r="H41" s="121">
        <v>11.7</v>
      </c>
      <c r="I41" s="121">
        <v>11.7</v>
      </c>
      <c r="J41" s="121">
        <v>11.7</v>
      </c>
      <c r="K41" s="122">
        <v>0</v>
      </c>
      <c r="L41" s="119">
        <v>1</v>
      </c>
      <c r="M41" s="120">
        <v>821</v>
      </c>
      <c r="N41" s="120">
        <v>9605.7000000000007</v>
      </c>
    </row>
    <row r="42" spans="1:14" ht="13.5" customHeight="1">
      <c r="A42" s="58"/>
      <c r="B42" s="46" t="s">
        <v>115</v>
      </c>
      <c r="C42" s="59" t="s">
        <v>114</v>
      </c>
      <c r="D42" s="121">
        <v>9.15</v>
      </c>
      <c r="E42" s="121">
        <v>9.15</v>
      </c>
      <c r="F42" s="121">
        <v>9.0500000000000007</v>
      </c>
      <c r="G42" s="121">
        <v>9.08</v>
      </c>
      <c r="H42" s="121">
        <v>9</v>
      </c>
      <c r="I42" s="121">
        <v>9.0500000000000007</v>
      </c>
      <c r="J42" s="121">
        <v>9</v>
      </c>
      <c r="K42" s="122">
        <v>0.56000000000000005</v>
      </c>
      <c r="L42" s="119">
        <v>3</v>
      </c>
      <c r="M42" s="120">
        <v>210845</v>
      </c>
      <c r="N42" s="120">
        <v>1914231.75</v>
      </c>
    </row>
    <row r="43" spans="1:14" ht="13.5" customHeight="1">
      <c r="A43" s="58"/>
      <c r="B43" s="46" t="s">
        <v>301</v>
      </c>
      <c r="C43" s="59" t="s">
        <v>302</v>
      </c>
      <c r="D43" s="121">
        <v>50</v>
      </c>
      <c r="E43" s="121">
        <v>50</v>
      </c>
      <c r="F43" s="121">
        <v>50</v>
      </c>
      <c r="G43" s="121">
        <v>50</v>
      </c>
      <c r="H43" s="121">
        <v>50</v>
      </c>
      <c r="I43" s="121">
        <v>50</v>
      </c>
      <c r="J43" s="121">
        <v>50</v>
      </c>
      <c r="K43" s="122">
        <v>0</v>
      </c>
      <c r="L43" s="119">
        <v>2</v>
      </c>
      <c r="M43" s="120">
        <v>347</v>
      </c>
      <c r="N43" s="120">
        <v>17350</v>
      </c>
    </row>
    <row r="44" spans="1:14" ht="13.5" customHeight="1">
      <c r="A44" s="58"/>
      <c r="B44" s="46" t="s">
        <v>244</v>
      </c>
      <c r="C44" s="59" t="s">
        <v>245</v>
      </c>
      <c r="D44" s="121">
        <v>13.8</v>
      </c>
      <c r="E44" s="121">
        <v>13.8</v>
      </c>
      <c r="F44" s="121">
        <v>13.8</v>
      </c>
      <c r="G44" s="121">
        <v>13.8</v>
      </c>
      <c r="H44" s="121">
        <v>13.8</v>
      </c>
      <c r="I44" s="121">
        <v>13.8</v>
      </c>
      <c r="J44" s="121">
        <v>13.8</v>
      </c>
      <c r="K44" s="122">
        <v>0</v>
      </c>
      <c r="L44" s="119">
        <v>1</v>
      </c>
      <c r="M44" s="120">
        <v>1800</v>
      </c>
      <c r="N44" s="120">
        <v>24840</v>
      </c>
    </row>
    <row r="45" spans="1:14" ht="13.5" customHeight="1">
      <c r="A45" s="58"/>
      <c r="B45" s="183" t="s">
        <v>92</v>
      </c>
      <c r="C45" s="184"/>
      <c r="D45" s="185"/>
      <c r="E45" s="188"/>
      <c r="F45" s="188"/>
      <c r="G45" s="188"/>
      <c r="H45" s="188"/>
      <c r="I45" s="188"/>
      <c r="J45" s="188"/>
      <c r="K45" s="187"/>
      <c r="L45" s="64">
        <f>SUM(L41:L44)</f>
        <v>7</v>
      </c>
      <c r="M45" s="61">
        <f>SUM(M41:M44)</f>
        <v>213813</v>
      </c>
      <c r="N45" s="61">
        <f>SUM(N41:N44)</f>
        <v>1966027.45</v>
      </c>
    </row>
    <row r="46" spans="1:14" ht="13.5" customHeight="1">
      <c r="A46" s="58"/>
      <c r="B46" s="179" t="s">
        <v>85</v>
      </c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1"/>
    </row>
    <row r="47" spans="1:14" ht="13.5" customHeight="1">
      <c r="A47" s="58"/>
      <c r="B47" s="46" t="s">
        <v>203</v>
      </c>
      <c r="C47" s="59" t="s">
        <v>204</v>
      </c>
      <c r="D47" s="63">
        <v>2.1</v>
      </c>
      <c r="E47" s="63">
        <v>2.1</v>
      </c>
      <c r="F47" s="63">
        <v>2.1</v>
      </c>
      <c r="G47" s="63">
        <v>2.1</v>
      </c>
      <c r="H47" s="63">
        <v>2.1</v>
      </c>
      <c r="I47" s="95">
        <v>2.1</v>
      </c>
      <c r="J47" s="95">
        <v>2.1</v>
      </c>
      <c r="K47" s="98">
        <v>0</v>
      </c>
      <c r="L47" s="99">
        <v>1</v>
      </c>
      <c r="M47" s="100">
        <v>53471</v>
      </c>
      <c r="N47" s="100">
        <v>112289.1</v>
      </c>
    </row>
    <row r="48" spans="1:14" ht="13.5" customHeight="1">
      <c r="A48" s="58"/>
      <c r="B48" s="46" t="s">
        <v>263</v>
      </c>
      <c r="C48" s="59" t="s">
        <v>264</v>
      </c>
      <c r="D48" s="63">
        <v>8.1999999999999993</v>
      </c>
      <c r="E48" s="63">
        <v>8.4700000000000006</v>
      </c>
      <c r="F48" s="63">
        <v>8.1999999999999993</v>
      </c>
      <c r="G48" s="63">
        <v>8.3000000000000007</v>
      </c>
      <c r="H48" s="63">
        <v>8.0399999999999991</v>
      </c>
      <c r="I48" s="95">
        <v>8.4700000000000006</v>
      </c>
      <c r="J48" s="95">
        <v>8.08</v>
      </c>
      <c r="K48" s="98">
        <v>4.83</v>
      </c>
      <c r="L48" s="99">
        <v>14</v>
      </c>
      <c r="M48" s="100">
        <v>2338160</v>
      </c>
      <c r="N48" s="100">
        <v>19410935.699999999</v>
      </c>
    </row>
    <row r="49" spans="1:14" ht="13.5" customHeight="1">
      <c r="A49" s="58"/>
      <c r="B49" s="46" t="s">
        <v>287</v>
      </c>
      <c r="C49" s="59" t="s">
        <v>288</v>
      </c>
      <c r="D49" s="63">
        <v>5.99</v>
      </c>
      <c r="E49" s="121">
        <v>5.99</v>
      </c>
      <c r="F49" s="121">
        <v>5.99</v>
      </c>
      <c r="G49" s="121">
        <v>5.99</v>
      </c>
      <c r="H49" s="63">
        <v>5.99</v>
      </c>
      <c r="I49" s="121">
        <v>5.99</v>
      </c>
      <c r="J49" s="121">
        <v>5.99</v>
      </c>
      <c r="K49" s="122">
        <v>0</v>
      </c>
      <c r="L49" s="119">
        <v>1</v>
      </c>
      <c r="M49" s="120">
        <v>3424</v>
      </c>
      <c r="N49" s="120">
        <v>20509.759999999998</v>
      </c>
    </row>
    <row r="50" spans="1:14" ht="13.5" customHeight="1">
      <c r="A50" s="58"/>
      <c r="B50" s="183" t="s">
        <v>217</v>
      </c>
      <c r="C50" s="184"/>
      <c r="D50" s="185"/>
      <c r="E50" s="188"/>
      <c r="F50" s="188"/>
      <c r="G50" s="188"/>
      <c r="H50" s="188"/>
      <c r="I50" s="188"/>
      <c r="J50" s="188"/>
      <c r="K50" s="187"/>
      <c r="L50" s="64">
        <f>SUM(L47:L49)</f>
        <v>16</v>
      </c>
      <c r="M50" s="61">
        <f>SUM(M47:M49)</f>
        <v>2395055</v>
      </c>
      <c r="N50" s="61">
        <f>SUM(N47:N49)</f>
        <v>19543734.560000002</v>
      </c>
    </row>
    <row r="51" spans="1:14" s="52" customFormat="1" ht="13.5" customHeight="1">
      <c r="B51" s="66" t="s">
        <v>32</v>
      </c>
      <c r="C51" s="189"/>
      <c r="D51" s="190"/>
      <c r="E51" s="190"/>
      <c r="F51" s="190"/>
      <c r="G51" s="190"/>
      <c r="H51" s="190"/>
      <c r="I51" s="190"/>
      <c r="J51" s="190"/>
      <c r="K51" s="191"/>
      <c r="L51" s="67">
        <f>L50+L45+L39+L33+L23+L19+L26</f>
        <v>1022</v>
      </c>
      <c r="M51" s="67">
        <f>M50+M45+M39+M33+M23+M19+M26</f>
        <v>645958283</v>
      </c>
      <c r="N51" s="67">
        <f>N50+N45+N39+N33+N23+N19+N26</f>
        <v>1159019309.3099999</v>
      </c>
    </row>
    <row r="52" spans="1:14" s="52" customFormat="1" ht="22.5" customHeight="1">
      <c r="A52" s="51"/>
      <c r="B52" s="176" t="s">
        <v>318</v>
      </c>
      <c r="C52" s="177"/>
      <c r="D52" s="177"/>
      <c r="E52" s="177"/>
      <c r="F52" s="177"/>
      <c r="G52" s="177"/>
      <c r="H52" s="177"/>
      <c r="I52" s="177"/>
      <c r="J52" s="177"/>
      <c r="K52" s="177"/>
      <c r="L52" s="177"/>
      <c r="M52" s="177"/>
      <c r="N52" s="178"/>
    </row>
    <row r="53" spans="1:14" s="52" customFormat="1" ht="41.25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s="52" customFormat="1" ht="14.1" customHeight="1">
      <c r="B54" s="179" t="s">
        <v>29</v>
      </c>
      <c r="C54" s="180"/>
      <c r="D54" s="180"/>
      <c r="E54" s="180"/>
      <c r="F54" s="180"/>
      <c r="G54" s="180"/>
      <c r="H54" s="180"/>
      <c r="I54" s="180"/>
      <c r="J54" s="180"/>
      <c r="K54" s="180"/>
      <c r="L54" s="180"/>
      <c r="M54" s="180"/>
      <c r="N54" s="181"/>
    </row>
    <row r="55" spans="1:14" ht="14.1" customHeight="1">
      <c r="A55" s="58"/>
      <c r="B55" s="46" t="s">
        <v>164</v>
      </c>
      <c r="C55" s="59" t="s">
        <v>165</v>
      </c>
      <c r="D55" s="121">
        <v>0.1</v>
      </c>
      <c r="E55" s="121">
        <v>0.1</v>
      </c>
      <c r="F55" s="121">
        <v>0.1</v>
      </c>
      <c r="G55" s="121">
        <v>0.1</v>
      </c>
      <c r="H55" s="121">
        <v>0.1</v>
      </c>
      <c r="I55" s="121">
        <v>0.1</v>
      </c>
      <c r="J55" s="121">
        <v>0.1</v>
      </c>
      <c r="K55" s="122">
        <v>0</v>
      </c>
      <c r="L55" s="119">
        <v>1</v>
      </c>
      <c r="M55" s="120">
        <v>100000</v>
      </c>
      <c r="N55" s="120">
        <v>10000</v>
      </c>
    </row>
    <row r="56" spans="1:14" ht="14.1" customHeight="1">
      <c r="A56" s="58"/>
      <c r="B56" s="46" t="s">
        <v>205</v>
      </c>
      <c r="C56" s="59" t="s">
        <v>206</v>
      </c>
      <c r="D56" s="121">
        <v>0.6</v>
      </c>
      <c r="E56" s="121">
        <v>0.6</v>
      </c>
      <c r="F56" s="121">
        <v>0.59</v>
      </c>
      <c r="G56" s="121">
        <v>0.6</v>
      </c>
      <c r="H56" s="121">
        <v>0.6</v>
      </c>
      <c r="I56" s="121">
        <v>0.59</v>
      </c>
      <c r="J56" s="121">
        <v>0.6</v>
      </c>
      <c r="K56" s="122">
        <v>-1.67</v>
      </c>
      <c r="L56" s="119">
        <v>6</v>
      </c>
      <c r="M56" s="120">
        <v>2992254</v>
      </c>
      <c r="N56" s="120">
        <v>1783695.69</v>
      </c>
    </row>
    <row r="57" spans="1:14" ht="14.1" customHeight="1">
      <c r="A57" s="58"/>
      <c r="B57" s="183" t="s">
        <v>89</v>
      </c>
      <c r="C57" s="184"/>
      <c r="D57" s="185"/>
      <c r="E57" s="188"/>
      <c r="F57" s="188"/>
      <c r="G57" s="188"/>
      <c r="H57" s="188"/>
      <c r="I57" s="188"/>
      <c r="J57" s="188"/>
      <c r="K57" s="187"/>
      <c r="L57" s="65">
        <f>SUM(L55:L56)</f>
        <v>7</v>
      </c>
      <c r="M57" s="65">
        <f>SUM(M55:M56)</f>
        <v>3092254</v>
      </c>
      <c r="N57" s="65">
        <f>SUM(N55:N56)</f>
        <v>1793695.69</v>
      </c>
    </row>
    <row r="58" spans="1:14" s="52" customFormat="1" ht="14.1" customHeight="1">
      <c r="B58" s="179" t="s">
        <v>94</v>
      </c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1"/>
    </row>
    <row r="59" spans="1:14" ht="14.1" customHeight="1">
      <c r="A59" s="58"/>
      <c r="B59" s="46" t="s">
        <v>273</v>
      </c>
      <c r="C59" s="59" t="s">
        <v>274</v>
      </c>
      <c r="D59" s="121">
        <v>4.83</v>
      </c>
      <c r="E59" s="121">
        <v>4.83</v>
      </c>
      <c r="F59" s="121">
        <v>4.5999999999999996</v>
      </c>
      <c r="G59" s="121">
        <v>4.63</v>
      </c>
      <c r="H59" s="121">
        <v>4.9400000000000004</v>
      </c>
      <c r="I59" s="121">
        <v>4.5999999999999996</v>
      </c>
      <c r="J59" s="121">
        <v>4.84</v>
      </c>
      <c r="K59" s="122">
        <v>-4.96</v>
      </c>
      <c r="L59" s="119">
        <v>12</v>
      </c>
      <c r="M59" s="120">
        <v>56956</v>
      </c>
      <c r="N59" s="120">
        <v>263608.21999999997</v>
      </c>
    </row>
    <row r="60" spans="1:14" ht="14.1" customHeight="1">
      <c r="A60" s="58"/>
      <c r="B60" s="183" t="s">
        <v>277</v>
      </c>
      <c r="C60" s="184"/>
      <c r="D60" s="185"/>
      <c r="E60" s="188"/>
      <c r="F60" s="188"/>
      <c r="G60" s="188"/>
      <c r="H60" s="188"/>
      <c r="I60" s="188"/>
      <c r="J60" s="188"/>
      <c r="K60" s="187"/>
      <c r="L60" s="65">
        <f>SUM(L59)</f>
        <v>12</v>
      </c>
      <c r="M60" s="65">
        <f>SUM(M59)</f>
        <v>56956</v>
      </c>
      <c r="N60" s="65">
        <f>SUM(N59)</f>
        <v>263608.21999999997</v>
      </c>
    </row>
    <row r="61" spans="1:14" ht="14.1" customHeight="1">
      <c r="A61" s="58"/>
      <c r="B61" s="179" t="s">
        <v>84</v>
      </c>
      <c r="C61" s="180"/>
      <c r="D61" s="180"/>
      <c r="E61" s="180"/>
      <c r="F61" s="180"/>
      <c r="G61" s="180"/>
      <c r="H61" s="180"/>
      <c r="I61" s="180"/>
      <c r="J61" s="180"/>
      <c r="K61" s="180"/>
      <c r="L61" s="180"/>
      <c r="M61" s="180"/>
      <c r="N61" s="181"/>
    </row>
    <row r="62" spans="1:14" ht="14.1" customHeight="1">
      <c r="A62" s="58"/>
      <c r="B62" s="46" t="s">
        <v>33</v>
      </c>
      <c r="C62" s="59" t="s">
        <v>34</v>
      </c>
      <c r="D62" s="81">
        <v>1.81</v>
      </c>
      <c r="E62" s="81">
        <v>1.82</v>
      </c>
      <c r="F62" s="81">
        <v>1.81</v>
      </c>
      <c r="G62" s="86">
        <v>1.81</v>
      </c>
      <c r="H62" s="86">
        <v>1.81</v>
      </c>
      <c r="I62" s="81">
        <v>1.81</v>
      </c>
      <c r="J62" s="81">
        <v>1.8</v>
      </c>
      <c r="K62" s="82">
        <v>0.56000000000000005</v>
      </c>
      <c r="L62" s="83">
        <v>5</v>
      </c>
      <c r="M62" s="84">
        <v>754402</v>
      </c>
      <c r="N62" s="84">
        <v>1365487.62</v>
      </c>
    </row>
    <row r="63" spans="1:14" ht="14.1" customHeight="1">
      <c r="A63" s="58"/>
      <c r="B63" s="183" t="s">
        <v>91</v>
      </c>
      <c r="C63" s="184"/>
      <c r="D63" s="185"/>
      <c r="E63" s="188"/>
      <c r="F63" s="188"/>
      <c r="G63" s="188"/>
      <c r="H63" s="188"/>
      <c r="I63" s="188"/>
      <c r="J63" s="188"/>
      <c r="K63" s="187"/>
      <c r="L63" s="65">
        <f>SUM(L62:L62)</f>
        <v>5</v>
      </c>
      <c r="M63" s="65">
        <f>SUM(M62:M62)</f>
        <v>754402</v>
      </c>
      <c r="N63" s="65">
        <f>SUM(N62:N62)</f>
        <v>1365487.62</v>
      </c>
    </row>
    <row r="64" spans="1:14" ht="14.1" customHeight="1">
      <c r="A64" s="58"/>
      <c r="B64" s="179" t="s">
        <v>84</v>
      </c>
      <c r="C64" s="180"/>
      <c r="D64" s="180"/>
      <c r="E64" s="180"/>
      <c r="F64" s="180"/>
      <c r="G64" s="180"/>
      <c r="H64" s="180"/>
      <c r="I64" s="180"/>
      <c r="J64" s="180"/>
      <c r="K64" s="180"/>
      <c r="L64" s="180"/>
      <c r="M64" s="180"/>
      <c r="N64" s="181"/>
    </row>
    <row r="65" spans="1:14" ht="14.1" customHeight="1">
      <c r="A65" s="58"/>
      <c r="B65" s="46" t="s">
        <v>35</v>
      </c>
      <c r="C65" s="59" t="s">
        <v>36</v>
      </c>
      <c r="D65" s="86">
        <v>2.69</v>
      </c>
      <c r="E65" s="86">
        <v>2.79</v>
      </c>
      <c r="F65" s="86">
        <v>2.69</v>
      </c>
      <c r="G65" s="86">
        <v>2.76</v>
      </c>
      <c r="H65" s="86">
        <v>2.7</v>
      </c>
      <c r="I65" s="86">
        <v>2.75</v>
      </c>
      <c r="J65" s="86">
        <v>2.7</v>
      </c>
      <c r="K65" s="91">
        <v>1.85</v>
      </c>
      <c r="L65" s="92">
        <v>11</v>
      </c>
      <c r="M65" s="93">
        <v>700000</v>
      </c>
      <c r="N65" s="93">
        <v>1928900</v>
      </c>
    </row>
    <row r="66" spans="1:14" ht="14.1" customHeight="1">
      <c r="A66" s="58"/>
      <c r="B66" s="46" t="s">
        <v>88</v>
      </c>
      <c r="C66" s="59" t="s">
        <v>37</v>
      </c>
      <c r="D66" s="86">
        <v>0.9</v>
      </c>
      <c r="E66" s="86">
        <v>0.9</v>
      </c>
      <c r="F66" s="86">
        <v>0.9</v>
      </c>
      <c r="G66" s="86">
        <v>0.9</v>
      </c>
      <c r="H66" s="86">
        <v>0.9</v>
      </c>
      <c r="I66" s="86">
        <v>0.9</v>
      </c>
      <c r="J66" s="86">
        <v>0.9</v>
      </c>
      <c r="K66" s="91">
        <v>0</v>
      </c>
      <c r="L66" s="92">
        <v>1</v>
      </c>
      <c r="M66" s="93">
        <v>400000</v>
      </c>
      <c r="N66" s="93">
        <v>360000</v>
      </c>
    </row>
    <row r="67" spans="1:14" ht="14.1" customHeight="1">
      <c r="A67" s="58"/>
      <c r="B67" s="183" t="s">
        <v>91</v>
      </c>
      <c r="C67" s="184"/>
      <c r="D67" s="185"/>
      <c r="E67" s="188"/>
      <c r="F67" s="188"/>
      <c r="G67" s="188"/>
      <c r="H67" s="188"/>
      <c r="I67" s="188"/>
      <c r="J67" s="188"/>
      <c r="K67" s="187"/>
      <c r="L67" s="65">
        <f>SUM(L65:L66)</f>
        <v>12</v>
      </c>
      <c r="M67" s="65">
        <f>SUM(M65:M66)</f>
        <v>1100000</v>
      </c>
      <c r="N67" s="65">
        <f>SUM(N65:N66)</f>
        <v>2288900</v>
      </c>
    </row>
    <row r="68" spans="1:14" ht="14.1" customHeight="1">
      <c r="A68" s="58"/>
      <c r="B68" s="179" t="s">
        <v>31</v>
      </c>
      <c r="C68" s="182"/>
      <c r="D68" s="182"/>
      <c r="E68" s="182"/>
      <c r="F68" s="182"/>
      <c r="G68" s="182"/>
      <c r="H68" s="182"/>
      <c r="I68" s="182"/>
      <c r="J68" s="182"/>
      <c r="K68" s="182"/>
      <c r="L68" s="182"/>
      <c r="M68" s="182"/>
      <c r="N68" s="181"/>
    </row>
    <row r="69" spans="1:14" ht="14.1" customHeight="1">
      <c r="A69" s="58"/>
      <c r="B69" s="46" t="s">
        <v>147</v>
      </c>
      <c r="C69" s="59" t="s">
        <v>148</v>
      </c>
      <c r="D69" s="81">
        <v>32.200000000000003</v>
      </c>
      <c r="E69" s="81">
        <v>32.200000000000003</v>
      </c>
      <c r="F69" s="81">
        <v>32.200000000000003</v>
      </c>
      <c r="G69" s="86">
        <v>32.200000000000003</v>
      </c>
      <c r="H69" s="86">
        <v>30.75</v>
      </c>
      <c r="I69" s="86">
        <v>32.200000000000003</v>
      </c>
      <c r="J69" s="81">
        <v>30.75</v>
      </c>
      <c r="K69" s="82">
        <v>4.72</v>
      </c>
      <c r="L69" s="83">
        <v>3</v>
      </c>
      <c r="M69" s="84">
        <v>2500</v>
      </c>
      <c r="N69" s="84">
        <v>80500</v>
      </c>
    </row>
    <row r="70" spans="1:14" ht="14.1" customHeight="1">
      <c r="A70" s="58"/>
      <c r="B70" s="183" t="s">
        <v>92</v>
      </c>
      <c r="C70" s="184"/>
      <c r="D70" s="185"/>
      <c r="E70" s="186"/>
      <c r="F70" s="186"/>
      <c r="G70" s="186"/>
      <c r="H70" s="186"/>
      <c r="I70" s="186"/>
      <c r="J70" s="186"/>
      <c r="K70" s="187"/>
      <c r="L70" s="65">
        <f>L69</f>
        <v>3</v>
      </c>
      <c r="M70" s="65">
        <f t="shared" ref="M70:N70" si="0">M69</f>
        <v>2500</v>
      </c>
      <c r="N70" s="65">
        <f t="shared" si="0"/>
        <v>80500</v>
      </c>
    </row>
    <row r="71" spans="1:14" s="52" customFormat="1" ht="14.1" customHeight="1">
      <c r="B71" s="66" t="s">
        <v>135</v>
      </c>
      <c r="C71" s="189"/>
      <c r="D71" s="192"/>
      <c r="E71" s="192"/>
      <c r="F71" s="192"/>
      <c r="G71" s="192"/>
      <c r="H71" s="192"/>
      <c r="I71" s="192"/>
      <c r="J71" s="192"/>
      <c r="K71" s="191"/>
      <c r="L71" s="67">
        <f>L67+L63+L57+L60+L70</f>
        <v>39</v>
      </c>
      <c r="M71" s="67">
        <f t="shared" ref="M71:N71" si="1">M67+M63+M57+M60+M70</f>
        <v>5006112</v>
      </c>
      <c r="N71" s="67">
        <f t="shared" si="1"/>
        <v>5792191.5300000003</v>
      </c>
    </row>
    <row r="72" spans="1:14" s="52" customFormat="1" ht="19.5" customHeight="1">
      <c r="A72" s="51"/>
      <c r="B72" s="176" t="s">
        <v>319</v>
      </c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8"/>
    </row>
    <row r="73" spans="1:14" s="52" customFormat="1" ht="48" customHeight="1">
      <c r="B73" s="53" t="s">
        <v>15</v>
      </c>
      <c r="C73" s="54" t="s">
        <v>20</v>
      </c>
      <c r="D73" s="54" t="s">
        <v>21</v>
      </c>
      <c r="E73" s="54" t="s">
        <v>22</v>
      </c>
      <c r="F73" s="54" t="s">
        <v>23</v>
      </c>
      <c r="G73" s="54" t="s">
        <v>24</v>
      </c>
      <c r="H73" s="54" t="s">
        <v>25</v>
      </c>
      <c r="I73" s="54" t="s">
        <v>19</v>
      </c>
      <c r="J73" s="54" t="s">
        <v>26</v>
      </c>
      <c r="K73" s="55" t="s">
        <v>27</v>
      </c>
      <c r="L73" s="56" t="s">
        <v>28</v>
      </c>
      <c r="M73" s="56" t="s">
        <v>18</v>
      </c>
      <c r="N73" s="57" t="s">
        <v>7</v>
      </c>
    </row>
    <row r="74" spans="1:14" ht="14.1" customHeight="1">
      <c r="A74" s="58"/>
      <c r="B74" s="179" t="s">
        <v>84</v>
      </c>
      <c r="C74" s="180"/>
      <c r="D74" s="180"/>
      <c r="E74" s="180"/>
      <c r="F74" s="180"/>
      <c r="G74" s="180"/>
      <c r="H74" s="180"/>
      <c r="I74" s="180"/>
      <c r="J74" s="180"/>
      <c r="K74" s="180"/>
      <c r="L74" s="180"/>
      <c r="M74" s="180"/>
      <c r="N74" s="181"/>
    </row>
    <row r="75" spans="1:14" ht="14.1" customHeight="1">
      <c r="A75" s="58"/>
      <c r="B75" s="46" t="s">
        <v>230</v>
      </c>
      <c r="C75" s="59" t="s">
        <v>231</v>
      </c>
      <c r="D75" s="86">
        <v>1.05</v>
      </c>
      <c r="E75" s="86">
        <v>1.05</v>
      </c>
      <c r="F75" s="86">
        <v>1.03</v>
      </c>
      <c r="G75" s="86">
        <v>1.04</v>
      </c>
      <c r="H75" s="86">
        <v>1</v>
      </c>
      <c r="I75" s="86">
        <v>1.05</v>
      </c>
      <c r="J75" s="86">
        <v>1.05</v>
      </c>
      <c r="K75" s="91">
        <v>0</v>
      </c>
      <c r="L75" s="92">
        <v>4</v>
      </c>
      <c r="M75" s="93">
        <v>786033</v>
      </c>
      <c r="N75" s="93">
        <v>817613.99</v>
      </c>
    </row>
    <row r="76" spans="1:14" ht="14.1" customHeight="1">
      <c r="A76" s="58"/>
      <c r="B76" s="46" t="s">
        <v>86</v>
      </c>
      <c r="C76" s="59" t="s">
        <v>42</v>
      </c>
      <c r="D76" s="86">
        <v>1.71</v>
      </c>
      <c r="E76" s="86">
        <v>1.71</v>
      </c>
      <c r="F76" s="86">
        <v>1.7</v>
      </c>
      <c r="G76" s="86">
        <v>1.7</v>
      </c>
      <c r="H76" s="86">
        <v>1.7</v>
      </c>
      <c r="I76" s="86">
        <v>1.7</v>
      </c>
      <c r="J76" s="86">
        <v>1.7</v>
      </c>
      <c r="K76" s="91">
        <v>0</v>
      </c>
      <c r="L76" s="92">
        <v>2</v>
      </c>
      <c r="M76" s="93">
        <v>304439</v>
      </c>
      <c r="N76" s="93">
        <v>517696.3</v>
      </c>
    </row>
    <row r="77" spans="1:14" ht="14.1" customHeight="1">
      <c r="A77" s="58"/>
      <c r="B77" s="183" t="s">
        <v>91</v>
      </c>
      <c r="C77" s="184"/>
      <c r="D77" s="185"/>
      <c r="E77" s="188"/>
      <c r="F77" s="188"/>
      <c r="G77" s="188"/>
      <c r="H77" s="188"/>
      <c r="I77" s="188"/>
      <c r="J77" s="188"/>
      <c r="K77" s="187"/>
      <c r="L77" s="65">
        <f>SUM(L75:L76)</f>
        <v>6</v>
      </c>
      <c r="M77" s="65">
        <f>SUM(M75:M76)</f>
        <v>1090472</v>
      </c>
      <c r="N77" s="65">
        <f>SUM(N75:N76)</f>
        <v>1335310.29</v>
      </c>
    </row>
    <row r="78" spans="1:14" ht="14.1" customHeight="1">
      <c r="A78" s="58"/>
      <c r="B78" s="179" t="s">
        <v>84</v>
      </c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1"/>
    </row>
    <row r="79" spans="1:14" ht="14.1" customHeight="1">
      <c r="A79" s="58"/>
      <c r="B79" s="101" t="s">
        <v>284</v>
      </c>
      <c r="C79" s="102" t="s">
        <v>283</v>
      </c>
      <c r="D79" s="95">
        <v>2.65</v>
      </c>
      <c r="E79" s="94">
        <v>2.65</v>
      </c>
      <c r="F79" s="95">
        <v>2.64</v>
      </c>
      <c r="G79" s="95">
        <v>2.65</v>
      </c>
      <c r="H79" s="95">
        <v>2.65</v>
      </c>
      <c r="I79" s="95">
        <v>2.64</v>
      </c>
      <c r="J79" s="95">
        <v>2.65</v>
      </c>
      <c r="K79" s="98">
        <v>-0.38</v>
      </c>
      <c r="L79" s="99">
        <v>2</v>
      </c>
      <c r="M79" s="100">
        <v>700000</v>
      </c>
      <c r="N79" s="100">
        <v>1853000</v>
      </c>
    </row>
    <row r="80" spans="1:14" ht="14.1" customHeight="1">
      <c r="A80" s="58"/>
      <c r="B80" s="101" t="s">
        <v>246</v>
      </c>
      <c r="C80" s="102" t="s">
        <v>247</v>
      </c>
      <c r="D80" s="94">
        <v>1.87</v>
      </c>
      <c r="E80" s="94">
        <v>1.89</v>
      </c>
      <c r="F80" s="95">
        <v>1.87</v>
      </c>
      <c r="G80" s="95">
        <v>1.87</v>
      </c>
      <c r="H80" s="95">
        <v>1.88</v>
      </c>
      <c r="I80" s="95">
        <v>1.87</v>
      </c>
      <c r="J80" s="95">
        <v>1.88</v>
      </c>
      <c r="K80" s="98">
        <v>-0.53</v>
      </c>
      <c r="L80" s="99">
        <v>8</v>
      </c>
      <c r="M80" s="100">
        <v>4589822</v>
      </c>
      <c r="N80" s="100">
        <v>8599031.5099999998</v>
      </c>
    </row>
    <row r="81" spans="1:14" ht="14.1" customHeight="1">
      <c r="A81" s="58"/>
      <c r="B81" s="183" t="s">
        <v>91</v>
      </c>
      <c r="C81" s="184"/>
      <c r="D81" s="185"/>
      <c r="E81" s="186"/>
      <c r="F81" s="186"/>
      <c r="G81" s="186"/>
      <c r="H81" s="186"/>
      <c r="I81" s="186"/>
      <c r="J81" s="186"/>
      <c r="K81" s="187"/>
      <c r="L81" s="65">
        <f>SUM(L79:L80)</f>
        <v>10</v>
      </c>
      <c r="M81" s="65">
        <f>SUM(M79:M80)</f>
        <v>5289822</v>
      </c>
      <c r="N81" s="65">
        <f>SUM(N79:N80)</f>
        <v>10452031.51</v>
      </c>
    </row>
    <row r="82" spans="1:14" ht="14.1" customHeight="1">
      <c r="A82" s="58"/>
      <c r="B82" s="179" t="s">
        <v>31</v>
      </c>
      <c r="C82" s="182"/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1"/>
    </row>
    <row r="83" spans="1:14" ht="14.1" customHeight="1">
      <c r="A83" s="58"/>
      <c r="B83" s="101" t="s">
        <v>271</v>
      </c>
      <c r="C83" s="102" t="s">
        <v>272</v>
      </c>
      <c r="D83" s="81">
        <v>18.21</v>
      </c>
      <c r="E83" s="81">
        <v>18.21</v>
      </c>
      <c r="F83" s="81">
        <v>18.2</v>
      </c>
      <c r="G83" s="86">
        <v>18.2</v>
      </c>
      <c r="H83" s="86">
        <v>18.29</v>
      </c>
      <c r="I83" s="86">
        <v>18.2</v>
      </c>
      <c r="J83" s="81">
        <v>18.2</v>
      </c>
      <c r="K83" s="82">
        <v>0</v>
      </c>
      <c r="L83" s="83">
        <v>16</v>
      </c>
      <c r="M83" s="84">
        <v>817109</v>
      </c>
      <c r="N83" s="84">
        <v>14871783.800000001</v>
      </c>
    </row>
    <row r="84" spans="1:14" ht="14.1" customHeight="1">
      <c r="A84" s="58"/>
      <c r="B84" s="183" t="s">
        <v>92</v>
      </c>
      <c r="C84" s="184"/>
      <c r="D84" s="185"/>
      <c r="E84" s="186"/>
      <c r="F84" s="186"/>
      <c r="G84" s="186"/>
      <c r="H84" s="186"/>
      <c r="I84" s="186"/>
      <c r="J84" s="186"/>
      <c r="K84" s="187"/>
      <c r="L84" s="65">
        <f>L83</f>
        <v>16</v>
      </c>
      <c r="M84" s="65">
        <f t="shared" ref="M84:N84" si="2">M83</f>
        <v>817109</v>
      </c>
      <c r="N84" s="65">
        <f t="shared" si="2"/>
        <v>14871783.800000001</v>
      </c>
    </row>
    <row r="85" spans="1:14" ht="14.1" customHeight="1">
      <c r="A85" s="58"/>
      <c r="B85" s="179" t="s">
        <v>85</v>
      </c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1"/>
    </row>
    <row r="86" spans="1:14" ht="14.1" customHeight="1">
      <c r="A86" s="58"/>
      <c r="B86" s="46" t="s">
        <v>224</v>
      </c>
      <c r="C86" s="59" t="s">
        <v>225</v>
      </c>
      <c r="D86" s="63">
        <v>4.88</v>
      </c>
      <c r="E86" s="81">
        <v>4.9400000000000004</v>
      </c>
      <c r="F86" s="81">
        <v>4.88</v>
      </c>
      <c r="G86" s="81">
        <v>4.9000000000000004</v>
      </c>
      <c r="H86" s="81">
        <v>4.88</v>
      </c>
      <c r="I86" s="81">
        <v>4.88</v>
      </c>
      <c r="J86" s="81">
        <v>4.88</v>
      </c>
      <c r="K86" s="103">
        <v>0</v>
      </c>
      <c r="L86" s="83">
        <v>69</v>
      </c>
      <c r="M86" s="84">
        <v>4373118</v>
      </c>
      <c r="N86" s="84">
        <v>21448450</v>
      </c>
    </row>
    <row r="87" spans="1:14" ht="14.1" customHeight="1">
      <c r="A87" s="58"/>
      <c r="B87" s="183" t="s">
        <v>217</v>
      </c>
      <c r="C87" s="184"/>
      <c r="D87" s="185"/>
      <c r="E87" s="186"/>
      <c r="F87" s="186"/>
      <c r="G87" s="186"/>
      <c r="H87" s="186"/>
      <c r="I87" s="186"/>
      <c r="J87" s="186"/>
      <c r="K87" s="187"/>
      <c r="L87" s="64">
        <f>L86</f>
        <v>69</v>
      </c>
      <c r="M87" s="64">
        <f t="shared" ref="M87:N87" si="3">M86</f>
        <v>4373118</v>
      </c>
      <c r="N87" s="84">
        <f t="shared" si="3"/>
        <v>21448450</v>
      </c>
    </row>
    <row r="88" spans="1:14" s="52" customFormat="1" ht="14.1" customHeight="1">
      <c r="B88" s="66" t="s">
        <v>71</v>
      </c>
      <c r="C88" s="189"/>
      <c r="D88" s="192"/>
      <c r="E88" s="192"/>
      <c r="F88" s="192"/>
      <c r="G88" s="192"/>
      <c r="H88" s="192"/>
      <c r="I88" s="192"/>
      <c r="J88" s="192"/>
      <c r="K88" s="191"/>
      <c r="L88" s="67">
        <f>L87+L84+L81+L77</f>
        <v>101</v>
      </c>
      <c r="M88" s="67">
        <f>M87+M84+M81+M77</f>
        <v>11570521</v>
      </c>
      <c r="N88" s="67">
        <f>N87+N84+N81+N77</f>
        <v>48107575.599999994</v>
      </c>
    </row>
    <row r="89" spans="1:14" s="52" customFormat="1" ht="14.1" customHeight="1">
      <c r="B89" s="66" t="s">
        <v>40</v>
      </c>
      <c r="C89" s="189"/>
      <c r="D89" s="192"/>
      <c r="E89" s="192"/>
      <c r="F89" s="192"/>
      <c r="G89" s="192"/>
      <c r="H89" s="192"/>
      <c r="I89" s="192"/>
      <c r="J89" s="192"/>
      <c r="K89" s="191"/>
      <c r="L89" s="67">
        <f>L88+L71+L51</f>
        <v>1162</v>
      </c>
      <c r="M89" s="67">
        <f>M88+M71+M51</f>
        <v>662534916</v>
      </c>
      <c r="N89" s="67">
        <f>N88+N71+N51</f>
        <v>1212919076.4400001</v>
      </c>
    </row>
    <row r="90" spans="1:14" ht="12.95" customHeight="1">
      <c r="A90" s="58"/>
      <c r="N90" s="72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ht="12.95" customHeight="1">
      <c r="A93" s="58"/>
    </row>
  </sheetData>
  <mergeCells count="55">
    <mergeCell ref="B61:N61"/>
    <mergeCell ref="B63:C63"/>
    <mergeCell ref="D63:K63"/>
    <mergeCell ref="C71:K71"/>
    <mergeCell ref="C89:K89"/>
    <mergeCell ref="B72:N72"/>
    <mergeCell ref="C88:K88"/>
    <mergeCell ref="B78:N78"/>
    <mergeCell ref="B81:C81"/>
    <mergeCell ref="D81:K81"/>
    <mergeCell ref="B85:N85"/>
    <mergeCell ref="B87:C87"/>
    <mergeCell ref="D87:K87"/>
    <mergeCell ref="B84:C84"/>
    <mergeCell ref="D84:K84"/>
    <mergeCell ref="B82:N82"/>
    <mergeCell ref="B74:N74"/>
    <mergeCell ref="B77:C77"/>
    <mergeCell ref="D77:K77"/>
    <mergeCell ref="B1:N1"/>
    <mergeCell ref="B3:N3"/>
    <mergeCell ref="B19:C19"/>
    <mergeCell ref="D19:K19"/>
    <mergeCell ref="B20:N20"/>
    <mergeCell ref="B64:N64"/>
    <mergeCell ref="B23:C23"/>
    <mergeCell ref="D23:K23"/>
    <mergeCell ref="B27:N27"/>
    <mergeCell ref="B33:C33"/>
    <mergeCell ref="D33:K33"/>
    <mergeCell ref="B24:N24"/>
    <mergeCell ref="B26:C26"/>
    <mergeCell ref="D26:K26"/>
    <mergeCell ref="B54:N54"/>
    <mergeCell ref="B57:C57"/>
    <mergeCell ref="D57:K57"/>
    <mergeCell ref="B58:N58"/>
    <mergeCell ref="B60:C60"/>
    <mergeCell ref="D60:K60"/>
    <mergeCell ref="B52:N52"/>
    <mergeCell ref="B34:N34"/>
    <mergeCell ref="B68:N68"/>
    <mergeCell ref="B70:C70"/>
    <mergeCell ref="D70:K70"/>
    <mergeCell ref="D39:K39"/>
    <mergeCell ref="B39:C39"/>
    <mergeCell ref="C51:K51"/>
    <mergeCell ref="B40:N40"/>
    <mergeCell ref="D45:K45"/>
    <mergeCell ref="B45:C45"/>
    <mergeCell ref="B46:N46"/>
    <mergeCell ref="B50:C50"/>
    <mergeCell ref="D50:K50"/>
    <mergeCell ref="B67:C67"/>
    <mergeCell ref="D67:K67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3"/>
  <sheetViews>
    <sheetView topLeftCell="A34" zoomScale="115" zoomScaleNormal="115" workbookViewId="0">
      <selection activeCell="I41" sqref="I4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95" customHeight="1">
      <c r="A1" s="193" t="s">
        <v>315</v>
      </c>
      <c r="B1" s="193"/>
      <c r="C1" s="193"/>
      <c r="D1" s="193"/>
    </row>
    <row r="2" spans="1:4" ht="15.9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194" t="s">
        <v>29</v>
      </c>
      <c r="B3" s="195"/>
      <c r="C3" s="195"/>
      <c r="D3" s="196"/>
    </row>
    <row r="4" spans="1:4" ht="13.5" customHeight="1">
      <c r="A4" s="46" t="s">
        <v>265</v>
      </c>
      <c r="B4" s="59" t="s">
        <v>266</v>
      </c>
      <c r="C4" s="81">
        <v>0.94</v>
      </c>
      <c r="D4" s="121">
        <v>0.94</v>
      </c>
    </row>
    <row r="5" spans="1:4" ht="13.5" customHeight="1">
      <c r="A5" s="46" t="s">
        <v>145</v>
      </c>
      <c r="B5" s="59" t="s">
        <v>146</v>
      </c>
      <c r="C5" s="81">
        <v>1.1000000000000001</v>
      </c>
      <c r="D5" s="134">
        <v>1.1000000000000001</v>
      </c>
    </row>
    <row r="6" spans="1:4" ht="13.5" customHeight="1">
      <c r="A6" s="46" t="s">
        <v>262</v>
      </c>
      <c r="B6" s="59" t="s">
        <v>174</v>
      </c>
      <c r="C6" s="133">
        <v>0.17</v>
      </c>
      <c r="D6" s="133">
        <v>0.17</v>
      </c>
    </row>
    <row r="7" spans="1:4" ht="13.5" customHeight="1">
      <c r="A7" s="46" t="s">
        <v>193</v>
      </c>
      <c r="B7" s="59" t="s">
        <v>194</v>
      </c>
      <c r="C7" s="47">
        <v>0.78</v>
      </c>
      <c r="D7" s="47">
        <v>0.78</v>
      </c>
    </row>
    <row r="8" spans="1:4" ht="13.5" customHeight="1">
      <c r="A8" s="46" t="s">
        <v>183</v>
      </c>
      <c r="B8" s="59" t="s">
        <v>184</v>
      </c>
      <c r="C8" s="47">
        <v>2.2000000000000002</v>
      </c>
      <c r="D8" s="47">
        <v>2.2000000000000002</v>
      </c>
    </row>
    <row r="9" spans="1:4" ht="13.5" customHeight="1">
      <c r="A9" s="197" t="s">
        <v>94</v>
      </c>
      <c r="B9" s="198" t="s">
        <v>94</v>
      </c>
      <c r="C9" s="198"/>
      <c r="D9" s="199"/>
    </row>
    <row r="10" spans="1:4" ht="13.5" customHeight="1">
      <c r="A10" s="46" t="s">
        <v>137</v>
      </c>
      <c r="B10" s="59" t="s">
        <v>136</v>
      </c>
      <c r="C10" s="121">
        <v>0.76</v>
      </c>
      <c r="D10" s="121">
        <v>0.76</v>
      </c>
    </row>
    <row r="11" spans="1:4" ht="13.5" customHeight="1">
      <c r="A11" s="46" t="s">
        <v>215</v>
      </c>
      <c r="B11" s="59" t="s">
        <v>216</v>
      </c>
      <c r="C11" s="121">
        <v>0.43</v>
      </c>
      <c r="D11" s="121">
        <v>0.43</v>
      </c>
    </row>
    <row r="12" spans="1:4" ht="13.5" customHeight="1">
      <c r="A12" s="197" t="s">
        <v>83</v>
      </c>
      <c r="B12" s="198"/>
      <c r="C12" s="198"/>
      <c r="D12" s="199"/>
    </row>
    <row r="13" spans="1:4" ht="13.5" customHeight="1">
      <c r="A13" s="46" t="s">
        <v>187</v>
      </c>
      <c r="B13" s="59" t="s">
        <v>188</v>
      </c>
      <c r="C13" s="86">
        <v>0.63</v>
      </c>
      <c r="D13" s="86">
        <v>0.63</v>
      </c>
    </row>
    <row r="14" spans="1:4" ht="13.5" customHeight="1">
      <c r="A14" s="197" t="s">
        <v>84</v>
      </c>
      <c r="B14" s="198"/>
      <c r="C14" s="198"/>
      <c r="D14" s="199"/>
    </row>
    <row r="15" spans="1:4" ht="13.5" customHeight="1">
      <c r="A15" s="46" t="s">
        <v>172</v>
      </c>
      <c r="B15" s="59" t="s">
        <v>173</v>
      </c>
      <c r="C15" s="121">
        <v>2.4500000000000002</v>
      </c>
      <c r="D15" s="121">
        <v>2.4500000000000002</v>
      </c>
    </row>
    <row r="16" spans="1:4" ht="13.5" customHeight="1">
      <c r="A16" s="46" t="s">
        <v>124</v>
      </c>
      <c r="B16" s="59" t="s">
        <v>125</v>
      </c>
      <c r="C16" s="121">
        <v>1.9</v>
      </c>
      <c r="D16" s="121">
        <v>1.9</v>
      </c>
    </row>
    <row r="17" spans="1:4" ht="13.5" customHeight="1">
      <c r="A17" s="46" t="s">
        <v>189</v>
      </c>
      <c r="B17" s="59" t="s">
        <v>190</v>
      </c>
      <c r="C17" s="121">
        <v>5.5</v>
      </c>
      <c r="D17" s="121">
        <v>5.5</v>
      </c>
    </row>
    <row r="18" spans="1:4" ht="13.5" customHeight="1">
      <c r="A18" s="46" t="s">
        <v>97</v>
      </c>
      <c r="B18" s="59" t="s">
        <v>98</v>
      </c>
      <c r="C18" s="121">
        <v>5.77</v>
      </c>
      <c r="D18" s="134">
        <v>5.77</v>
      </c>
    </row>
    <row r="19" spans="1:4" ht="13.5" customHeight="1">
      <c r="A19" s="46" t="s">
        <v>175</v>
      </c>
      <c r="B19" s="59" t="s">
        <v>140</v>
      </c>
      <c r="C19" s="121">
        <v>2.29</v>
      </c>
      <c r="D19" s="121">
        <v>2.2799999999999998</v>
      </c>
    </row>
    <row r="20" spans="1:4" ht="13.5" customHeight="1">
      <c r="A20" s="46" t="s">
        <v>197</v>
      </c>
      <c r="B20" s="59" t="s">
        <v>198</v>
      </c>
      <c r="C20" s="121">
        <v>2.5</v>
      </c>
      <c r="D20" s="121">
        <v>2.5</v>
      </c>
    </row>
    <row r="21" spans="1:4" ht="13.5" customHeight="1">
      <c r="A21" s="194" t="s">
        <v>31</v>
      </c>
      <c r="B21" s="195" t="s">
        <v>31</v>
      </c>
      <c r="C21" s="195"/>
      <c r="D21" s="196"/>
    </row>
    <row r="22" spans="1:4" ht="13.5" customHeight="1">
      <c r="A22" s="46" t="s">
        <v>211</v>
      </c>
      <c r="B22" s="59" t="s">
        <v>212</v>
      </c>
      <c r="C22" s="121">
        <v>9.25</v>
      </c>
      <c r="D22" s="121">
        <v>9.25</v>
      </c>
    </row>
    <row r="23" spans="1:4" ht="13.5" customHeight="1">
      <c r="A23" s="46" t="s">
        <v>99</v>
      </c>
      <c r="B23" s="59" t="s">
        <v>100</v>
      </c>
      <c r="C23" s="121">
        <v>22.99</v>
      </c>
      <c r="D23" s="121">
        <v>22.99</v>
      </c>
    </row>
    <row r="24" spans="1:4" ht="13.5" customHeight="1">
      <c r="A24" s="46" t="s">
        <v>254</v>
      </c>
      <c r="B24" s="59" t="s">
        <v>255</v>
      </c>
      <c r="C24" s="121">
        <v>102</v>
      </c>
      <c r="D24" s="121">
        <v>102</v>
      </c>
    </row>
    <row r="25" spans="1:4" ht="13.5" customHeight="1">
      <c r="A25" s="194" t="s">
        <v>85</v>
      </c>
      <c r="B25" s="195"/>
      <c r="C25" s="195"/>
      <c r="D25" s="196"/>
    </row>
    <row r="26" spans="1:4" ht="13.5" customHeight="1">
      <c r="A26" s="46" t="s">
        <v>236</v>
      </c>
      <c r="B26" s="59" t="s">
        <v>237</v>
      </c>
      <c r="C26" s="63">
        <v>10</v>
      </c>
      <c r="D26" s="63">
        <v>10</v>
      </c>
    </row>
    <row r="27" spans="1:4" ht="13.5" customHeight="1">
      <c r="A27" s="46" t="s">
        <v>209</v>
      </c>
      <c r="B27" s="59" t="s">
        <v>210</v>
      </c>
      <c r="C27" s="63">
        <v>4.45</v>
      </c>
      <c r="D27" s="63">
        <v>4.45</v>
      </c>
    </row>
    <row r="28" spans="1:4" ht="13.5" customHeight="1">
      <c r="A28" s="46" t="s">
        <v>87</v>
      </c>
      <c r="B28" s="59" t="s">
        <v>43</v>
      </c>
      <c r="C28" s="63">
        <v>0.36</v>
      </c>
      <c r="D28" s="63">
        <v>0.36</v>
      </c>
    </row>
    <row r="29" spans="1:4" ht="13.5" customHeight="1">
      <c r="A29" s="74" t="s">
        <v>41</v>
      </c>
      <c r="B29" s="74" t="s">
        <v>20</v>
      </c>
      <c r="C29" s="74" t="s">
        <v>93</v>
      </c>
      <c r="D29" s="74" t="s">
        <v>19</v>
      </c>
    </row>
    <row r="30" spans="1:4" ht="13.5" customHeight="1">
      <c r="A30" s="197" t="s">
        <v>29</v>
      </c>
      <c r="B30" s="198"/>
      <c r="C30" s="198"/>
      <c r="D30" s="199"/>
    </row>
    <row r="31" spans="1:4" ht="13.5" customHeight="1">
      <c r="A31" s="46" t="s">
        <v>309</v>
      </c>
      <c r="B31" s="59" t="s">
        <v>310</v>
      </c>
      <c r="C31" s="121">
        <v>1</v>
      </c>
      <c r="D31" s="121">
        <v>1</v>
      </c>
    </row>
    <row r="32" spans="1:4" ht="13.5" customHeight="1">
      <c r="A32" s="46" t="s">
        <v>280</v>
      </c>
      <c r="B32" s="59" t="s">
        <v>281</v>
      </c>
      <c r="C32" s="121">
        <v>0.11</v>
      </c>
      <c r="D32" s="121">
        <v>0.11</v>
      </c>
    </row>
    <row r="33" spans="1:4" ht="13.5" customHeight="1">
      <c r="A33" s="46" t="s">
        <v>177</v>
      </c>
      <c r="B33" s="59" t="s">
        <v>176</v>
      </c>
      <c r="C33" s="121">
        <v>0.31</v>
      </c>
      <c r="D33" s="121">
        <v>0.31</v>
      </c>
    </row>
    <row r="34" spans="1:4" ht="13.5" customHeight="1">
      <c r="A34" s="46" t="s">
        <v>239</v>
      </c>
      <c r="B34" s="59" t="s">
        <v>238</v>
      </c>
      <c r="C34" s="121">
        <v>0.2</v>
      </c>
      <c r="D34" s="121">
        <v>0.2</v>
      </c>
    </row>
    <row r="35" spans="1:4" ht="13.5" customHeight="1">
      <c r="A35" s="131" t="s">
        <v>307</v>
      </c>
      <c r="B35" s="132" t="s">
        <v>308</v>
      </c>
      <c r="C35" s="121">
        <v>1.05</v>
      </c>
      <c r="D35" s="121">
        <v>1.05</v>
      </c>
    </row>
    <row r="36" spans="1:4" ht="13.5" customHeight="1">
      <c r="A36" s="46" t="s">
        <v>303</v>
      </c>
      <c r="B36" s="59" t="s">
        <v>304</v>
      </c>
      <c r="C36" s="86">
        <v>0.85</v>
      </c>
      <c r="D36" s="81">
        <v>0.85</v>
      </c>
    </row>
    <row r="37" spans="1:4" ht="13.5" customHeight="1">
      <c r="A37" s="46" t="s">
        <v>181</v>
      </c>
      <c r="B37" s="59" t="s">
        <v>182</v>
      </c>
      <c r="C37" s="86">
        <v>0.25</v>
      </c>
      <c r="D37" s="81">
        <v>0.25</v>
      </c>
    </row>
    <row r="38" spans="1:4" ht="13.5" customHeight="1">
      <c r="A38" s="46" t="s">
        <v>201</v>
      </c>
      <c r="B38" s="59" t="s">
        <v>202</v>
      </c>
      <c r="C38" s="81">
        <v>1</v>
      </c>
      <c r="D38" s="81">
        <v>1.01</v>
      </c>
    </row>
    <row r="39" spans="1:4" ht="13.5" customHeight="1">
      <c r="A39" s="46" t="s">
        <v>139</v>
      </c>
      <c r="B39" s="59" t="s">
        <v>138</v>
      </c>
      <c r="C39" s="86">
        <v>1</v>
      </c>
      <c r="D39" s="86">
        <v>1</v>
      </c>
    </row>
    <row r="40" spans="1:4" ht="13.5" customHeight="1">
      <c r="A40" s="46" t="s">
        <v>285</v>
      </c>
      <c r="B40" s="59" t="s">
        <v>286</v>
      </c>
      <c r="C40" s="86">
        <v>1</v>
      </c>
      <c r="D40" s="94">
        <v>1</v>
      </c>
    </row>
    <row r="41" spans="1:4" ht="13.5" customHeight="1">
      <c r="A41" s="46" t="s">
        <v>101</v>
      </c>
      <c r="B41" s="59" t="s">
        <v>102</v>
      </c>
      <c r="C41" s="86">
        <v>0.05</v>
      </c>
      <c r="D41" s="86">
        <v>0.05</v>
      </c>
    </row>
    <row r="42" spans="1:4" ht="13.5" customHeight="1">
      <c r="A42" s="89" t="s">
        <v>256</v>
      </c>
      <c r="B42" s="90" t="s">
        <v>257</v>
      </c>
      <c r="C42" s="86">
        <v>1</v>
      </c>
      <c r="D42" s="86">
        <v>1</v>
      </c>
    </row>
    <row r="43" spans="1:4" ht="13.5" customHeight="1">
      <c r="A43" s="46" t="s">
        <v>105</v>
      </c>
      <c r="B43" s="59" t="s">
        <v>106</v>
      </c>
      <c r="C43" s="86">
        <v>0.09</v>
      </c>
      <c r="D43" s="86">
        <v>0.09</v>
      </c>
    </row>
    <row r="44" spans="1:4" ht="13.5" customHeight="1">
      <c r="A44" s="46" t="s">
        <v>220</v>
      </c>
      <c r="B44" s="59" t="s">
        <v>221</v>
      </c>
      <c r="C44" s="86">
        <v>0.75</v>
      </c>
      <c r="D44" s="86">
        <v>0.75</v>
      </c>
    </row>
    <row r="45" spans="1:4" ht="13.5" customHeight="1">
      <c r="A45" s="46" t="s">
        <v>168</v>
      </c>
      <c r="B45" s="59" t="s">
        <v>169</v>
      </c>
      <c r="C45" s="86">
        <v>1</v>
      </c>
      <c r="D45" s="86">
        <v>1</v>
      </c>
    </row>
    <row r="46" spans="1:4" ht="13.5" customHeight="1">
      <c r="A46" s="46" t="s">
        <v>103</v>
      </c>
      <c r="B46" s="59" t="s">
        <v>104</v>
      </c>
      <c r="C46" s="86">
        <v>0.94</v>
      </c>
      <c r="D46" s="86">
        <v>0.94</v>
      </c>
    </row>
    <row r="47" spans="1:4" ht="13.5" customHeight="1">
      <c r="A47" s="87" t="s">
        <v>248</v>
      </c>
      <c r="B47" s="88" t="s">
        <v>249</v>
      </c>
      <c r="C47" s="86">
        <v>1</v>
      </c>
      <c r="D47" s="86">
        <v>1</v>
      </c>
    </row>
    <row r="48" spans="1:4" ht="13.5" customHeight="1">
      <c r="A48" s="197" t="s">
        <v>180</v>
      </c>
      <c r="B48" s="198"/>
      <c r="C48" s="198"/>
      <c r="D48" s="199"/>
    </row>
    <row r="49" spans="1:4" ht="13.5" customHeight="1">
      <c r="A49" s="46" t="s">
        <v>306</v>
      </c>
      <c r="B49" s="59" t="s">
        <v>305</v>
      </c>
      <c r="C49" s="81">
        <v>0.69</v>
      </c>
      <c r="D49" s="81">
        <v>0.69</v>
      </c>
    </row>
    <row r="50" spans="1:4" ht="13.5" customHeight="1">
      <c r="A50" s="46" t="s">
        <v>179</v>
      </c>
      <c r="B50" s="59" t="s">
        <v>178</v>
      </c>
      <c r="C50" s="81">
        <v>1.2</v>
      </c>
      <c r="D50" s="121">
        <v>1.2</v>
      </c>
    </row>
    <row r="51" spans="1:4" ht="13.5" customHeight="1">
      <c r="A51" s="197" t="s">
        <v>94</v>
      </c>
      <c r="B51" s="198" t="s">
        <v>94</v>
      </c>
      <c r="C51" s="198"/>
      <c r="D51" s="199"/>
    </row>
    <row r="52" spans="1:4" ht="13.5" customHeight="1">
      <c r="A52" s="46" t="s">
        <v>269</v>
      </c>
      <c r="B52" s="59" t="s">
        <v>270</v>
      </c>
      <c r="C52" s="121">
        <v>0.85</v>
      </c>
      <c r="D52" s="121">
        <v>0.85</v>
      </c>
    </row>
    <row r="53" spans="1:4" ht="13.5" customHeight="1">
      <c r="A53" s="197" t="s">
        <v>84</v>
      </c>
      <c r="B53" s="198"/>
      <c r="C53" s="198"/>
      <c r="D53" s="199"/>
    </row>
    <row r="54" spans="1:4" ht="13.5" customHeight="1">
      <c r="A54" s="76" t="s">
        <v>158</v>
      </c>
      <c r="B54" s="77" t="s">
        <v>159</v>
      </c>
      <c r="C54" s="86">
        <v>100</v>
      </c>
      <c r="D54" s="86">
        <v>100</v>
      </c>
    </row>
    <row r="55" spans="1:4" ht="13.5" customHeight="1">
      <c r="A55" s="197" t="s">
        <v>83</v>
      </c>
      <c r="B55" s="198"/>
      <c r="C55" s="198"/>
      <c r="D55" s="199"/>
    </row>
    <row r="56" spans="1:4" ht="13.5" customHeight="1">
      <c r="A56" s="46" t="s">
        <v>141</v>
      </c>
      <c r="B56" s="68" t="s">
        <v>142</v>
      </c>
      <c r="C56" s="63">
        <v>1</v>
      </c>
      <c r="D56" s="75">
        <v>1</v>
      </c>
    </row>
    <row r="57" spans="1:4" ht="13.5" customHeight="1">
      <c r="A57" s="194" t="s">
        <v>85</v>
      </c>
      <c r="B57" s="195"/>
      <c r="C57" s="195"/>
      <c r="D57" s="196"/>
    </row>
    <row r="58" spans="1:4" ht="13.5" customHeight="1">
      <c r="A58" s="46" t="s">
        <v>107</v>
      </c>
      <c r="B58" s="68" t="s">
        <v>108</v>
      </c>
      <c r="C58" s="63" t="s">
        <v>109</v>
      </c>
      <c r="D58" s="63" t="s">
        <v>109</v>
      </c>
    </row>
    <row r="59" spans="1:4" ht="13.5" customHeight="1">
      <c r="A59" s="74" t="s">
        <v>41</v>
      </c>
      <c r="B59" s="74" t="s">
        <v>20</v>
      </c>
      <c r="C59" s="74" t="s">
        <v>93</v>
      </c>
      <c r="D59" s="74" t="s">
        <v>19</v>
      </c>
    </row>
    <row r="60" spans="1:4" ht="13.5" customHeight="1">
      <c r="A60" s="197" t="s">
        <v>84</v>
      </c>
      <c r="B60" s="198"/>
      <c r="C60" s="198"/>
      <c r="D60" s="199"/>
    </row>
    <row r="61" spans="1:4" ht="13.5" customHeight="1">
      <c r="A61" s="101" t="s">
        <v>170</v>
      </c>
      <c r="B61" s="102" t="s">
        <v>171</v>
      </c>
      <c r="C61" s="95">
        <v>1.4</v>
      </c>
      <c r="D61" s="94">
        <v>1.4</v>
      </c>
    </row>
    <row r="62" spans="1:4" ht="13.5" customHeight="1">
      <c r="A62" s="101" t="s">
        <v>110</v>
      </c>
      <c r="B62" s="102" t="s">
        <v>111</v>
      </c>
      <c r="C62" s="95">
        <v>1.3</v>
      </c>
      <c r="D62" s="95">
        <v>1.3</v>
      </c>
    </row>
    <row r="63" spans="1:4" ht="13.5" customHeight="1">
      <c r="A63" s="101" t="s">
        <v>38</v>
      </c>
      <c r="B63" s="102" t="s">
        <v>39</v>
      </c>
      <c r="C63" s="94">
        <v>1.26</v>
      </c>
      <c r="D63" s="94">
        <v>1.26</v>
      </c>
    </row>
  </sheetData>
  <mergeCells count="14">
    <mergeCell ref="A60:D60"/>
    <mergeCell ref="A57:D57"/>
    <mergeCell ref="A53:D53"/>
    <mergeCell ref="A55:D55"/>
    <mergeCell ref="A14:D14"/>
    <mergeCell ref="A12:D12"/>
    <mergeCell ref="A48:D48"/>
    <mergeCell ref="A51:D51"/>
    <mergeCell ref="A1:D1"/>
    <mergeCell ref="A3:D3"/>
    <mergeCell ref="A25:D25"/>
    <mergeCell ref="A30:D30"/>
    <mergeCell ref="A21:D21"/>
    <mergeCell ref="A9:D9"/>
  </mergeCells>
  <pageMargins left="0.23622047244094499" right="0.23622047244094499" top="0" bottom="0" header="0.31496062992126" footer="0.31496062992126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72"/>
  <sheetViews>
    <sheetView workbookViewId="0">
      <selection activeCell="L5" sqref="L5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54" t="s">
        <v>0</v>
      </c>
      <c r="C1" s="254"/>
      <c r="D1" s="254"/>
      <c r="E1" s="254"/>
      <c r="F1" s="255"/>
      <c r="H1" s="256"/>
      <c r="I1" s="256"/>
    </row>
    <row r="2" spans="1:9" ht="18" customHeight="1">
      <c r="B2" s="254" t="s">
        <v>321</v>
      </c>
      <c r="C2" s="254"/>
      <c r="D2" s="254"/>
      <c r="E2" s="254"/>
      <c r="F2" s="254"/>
      <c r="H2" s="256"/>
      <c r="I2" s="256"/>
    </row>
    <row r="3" spans="1:9" ht="18" customHeight="1">
      <c r="B3" s="257" t="s">
        <v>322</v>
      </c>
      <c r="C3" s="258"/>
      <c r="D3" s="259"/>
      <c r="E3" s="255"/>
      <c r="F3" s="255"/>
      <c r="H3" s="256"/>
      <c r="I3" s="256"/>
    </row>
    <row r="4" spans="1:9" ht="18" customHeight="1">
      <c r="B4" s="257"/>
      <c r="C4" s="258"/>
      <c r="D4" s="259"/>
      <c r="E4" s="255"/>
      <c r="F4" s="255"/>
      <c r="H4" s="256"/>
      <c r="I4" s="256"/>
    </row>
    <row r="5" spans="1:9" ht="17.100000000000001" customHeight="1">
      <c r="B5" s="260" t="s">
        <v>323</v>
      </c>
      <c r="C5" s="261"/>
      <c r="D5" s="261"/>
      <c r="E5" s="262"/>
      <c r="F5" s="262"/>
      <c r="H5" s="256"/>
      <c r="I5" s="256"/>
    </row>
    <row r="6" spans="1:9" ht="32.25" customHeight="1">
      <c r="B6" s="263" t="s">
        <v>41</v>
      </c>
      <c r="C6" s="264" t="s">
        <v>20</v>
      </c>
      <c r="D6" s="265" t="s">
        <v>324</v>
      </c>
      <c r="E6" s="266" t="s">
        <v>325</v>
      </c>
      <c r="F6" s="266" t="s">
        <v>326</v>
      </c>
      <c r="H6" s="256"/>
      <c r="I6" s="256"/>
    </row>
    <row r="7" spans="1:9">
      <c r="A7" s="127"/>
      <c r="B7" s="267" t="s">
        <v>30</v>
      </c>
      <c r="C7" s="268"/>
      <c r="D7" s="268"/>
      <c r="E7" s="268"/>
      <c r="F7" s="269"/>
    </row>
    <row r="8" spans="1:9">
      <c r="A8" s="127"/>
      <c r="B8" s="270" t="s">
        <v>327</v>
      </c>
      <c r="C8" s="270" t="s">
        <v>121</v>
      </c>
      <c r="D8" s="302">
        <v>1</v>
      </c>
      <c r="E8" s="301">
        <v>4348</v>
      </c>
      <c r="F8" s="301">
        <v>69568</v>
      </c>
    </row>
    <row r="9" spans="1:9">
      <c r="A9" s="127"/>
      <c r="B9" s="271" t="s">
        <v>328</v>
      </c>
      <c r="C9" s="272"/>
      <c r="D9" s="302">
        <f>SUM(D8)</f>
        <v>1</v>
      </c>
      <c r="E9" s="301">
        <f>SUM(E8)</f>
        <v>4348</v>
      </c>
      <c r="F9" s="301">
        <f>SUM(F8)</f>
        <v>69568</v>
      </c>
    </row>
    <row r="10" spans="1:9">
      <c r="A10" s="127"/>
      <c r="B10" s="273" t="s">
        <v>40</v>
      </c>
      <c r="C10" s="274"/>
      <c r="D10" s="302">
        <f>D9</f>
        <v>1</v>
      </c>
      <c r="E10" s="301">
        <f>E9</f>
        <v>4348</v>
      </c>
      <c r="F10" s="301">
        <f>F9</f>
        <v>69568</v>
      </c>
    </row>
    <row r="11" spans="1:9">
      <c r="A11" s="127"/>
      <c r="B11" s="127"/>
      <c r="D11" s="275"/>
      <c r="E11" s="276"/>
      <c r="F11" s="276"/>
    </row>
    <row r="12" spans="1:9" ht="18.75">
      <c r="A12" s="127"/>
      <c r="B12" s="277" t="s">
        <v>329</v>
      </c>
      <c r="C12" s="278"/>
      <c r="D12" s="279"/>
      <c r="E12" s="280"/>
      <c r="F12" s="281"/>
    </row>
    <row r="13" spans="1:9" ht="31.5">
      <c r="A13" s="127"/>
      <c r="B13" s="282" t="s">
        <v>41</v>
      </c>
      <c r="C13" s="264" t="s">
        <v>20</v>
      </c>
      <c r="D13" s="283" t="s">
        <v>324</v>
      </c>
      <c r="E13" s="284" t="s">
        <v>325</v>
      </c>
      <c r="F13" s="284" t="s">
        <v>326</v>
      </c>
    </row>
    <row r="14" spans="1:9">
      <c r="A14" s="127"/>
      <c r="B14" s="285" t="s">
        <v>29</v>
      </c>
      <c r="C14" s="286"/>
      <c r="D14" s="286"/>
      <c r="E14" s="286"/>
      <c r="F14" s="287"/>
    </row>
    <row r="15" spans="1:9" ht="17.100000000000001" customHeight="1">
      <c r="A15" s="288"/>
      <c r="B15" s="270" t="s">
        <v>330</v>
      </c>
      <c r="C15" s="270" t="s">
        <v>127</v>
      </c>
      <c r="D15" s="302">
        <v>6</v>
      </c>
      <c r="E15" s="301">
        <v>14194549</v>
      </c>
      <c r="F15" s="301">
        <v>9510347.8300000001</v>
      </c>
    </row>
    <row r="16" spans="1:9" ht="17.100000000000001" customHeight="1">
      <c r="A16" s="288"/>
      <c r="B16" s="270" t="s">
        <v>331</v>
      </c>
      <c r="C16" s="270" t="s">
        <v>214</v>
      </c>
      <c r="D16" s="302">
        <v>13</v>
      </c>
      <c r="E16" s="301">
        <v>3000000</v>
      </c>
      <c r="F16" s="301">
        <v>10260000</v>
      </c>
    </row>
    <row r="17" spans="1:6" ht="17.100000000000001" customHeight="1">
      <c r="A17" s="288"/>
      <c r="B17" s="270" t="s">
        <v>332</v>
      </c>
      <c r="C17" s="270" t="s">
        <v>240</v>
      </c>
      <c r="D17" s="302">
        <v>30</v>
      </c>
      <c r="E17" s="301">
        <v>4583613</v>
      </c>
      <c r="F17" s="301">
        <v>23376426.300000001</v>
      </c>
    </row>
    <row r="18" spans="1:6" ht="17.100000000000001" customHeight="1">
      <c r="A18" s="288"/>
      <c r="B18" s="270" t="s">
        <v>333</v>
      </c>
      <c r="C18" s="270" t="s">
        <v>298</v>
      </c>
      <c r="D18" s="302">
        <v>4</v>
      </c>
      <c r="E18" s="301">
        <v>5000000</v>
      </c>
      <c r="F18" s="301">
        <v>8610000</v>
      </c>
    </row>
    <row r="19" spans="1:6">
      <c r="A19" s="288"/>
      <c r="B19" s="289" t="s">
        <v>334</v>
      </c>
      <c r="C19" s="290"/>
      <c r="D19" s="302">
        <f>SUM(D15:D18)</f>
        <v>53</v>
      </c>
      <c r="E19" s="301">
        <f>SUM(E15:E18)</f>
        <v>26778162</v>
      </c>
      <c r="F19" s="301">
        <f>SUM(F15:F18)</f>
        <v>51756774.129999995</v>
      </c>
    </row>
    <row r="20" spans="1:6">
      <c r="A20" s="288"/>
      <c r="B20" s="267" t="s">
        <v>335</v>
      </c>
      <c r="C20" s="268"/>
      <c r="D20" s="268"/>
      <c r="E20" s="268"/>
      <c r="F20" s="269"/>
    </row>
    <row r="21" spans="1:6">
      <c r="A21" s="288"/>
      <c r="B21" s="270" t="s">
        <v>133</v>
      </c>
      <c r="C21" s="289" t="s">
        <v>134</v>
      </c>
      <c r="D21" s="302">
        <v>23</v>
      </c>
      <c r="E21" s="301">
        <v>11591593</v>
      </c>
      <c r="F21" s="301">
        <v>69561358</v>
      </c>
    </row>
    <row r="22" spans="1:6">
      <c r="A22" s="288"/>
      <c r="B22" s="289" t="s">
        <v>336</v>
      </c>
      <c r="C22" s="290"/>
      <c r="D22" s="302">
        <f>SUM(D21)</f>
        <v>23</v>
      </c>
      <c r="E22" s="301">
        <f>SUM(E21)</f>
        <v>11591593</v>
      </c>
      <c r="F22" s="301">
        <f>SUM(F21)</f>
        <v>69561358</v>
      </c>
    </row>
    <row r="23" spans="1:6">
      <c r="A23" s="288"/>
      <c r="B23" s="291" t="s">
        <v>40</v>
      </c>
      <c r="C23" s="292"/>
      <c r="D23" s="302">
        <f>D19+D22</f>
        <v>76</v>
      </c>
      <c r="E23" s="301">
        <f>E19+E22</f>
        <v>38369755</v>
      </c>
      <c r="F23" s="301">
        <f>F19+F22</f>
        <v>121318132.13</v>
      </c>
    </row>
    <row r="24" spans="1:6">
      <c r="A24" s="293"/>
      <c r="B24" s="293"/>
      <c r="C24" s="288"/>
    </row>
    <row r="25" spans="1:6">
      <c r="A25" s="293"/>
      <c r="B25" s="293"/>
      <c r="C25" s="288"/>
    </row>
    <row r="26" spans="1:6">
      <c r="A26" s="293"/>
      <c r="B26" s="293"/>
      <c r="C26" s="288"/>
    </row>
    <row r="27" spans="1:6">
      <c r="A27" s="293"/>
      <c r="B27" s="293"/>
      <c r="C27" s="288"/>
    </row>
    <row r="28" spans="1:6">
      <c r="A28" s="293"/>
      <c r="B28" s="293"/>
      <c r="C28" s="288"/>
    </row>
    <row r="29" spans="1:6">
      <c r="A29" s="293"/>
      <c r="B29" s="293"/>
      <c r="C29" s="288"/>
    </row>
    <row r="30" spans="1:6">
      <c r="A30" s="293"/>
      <c r="B30" s="293"/>
      <c r="C30" s="288"/>
    </row>
    <row r="31" spans="1:6">
      <c r="A31" s="293"/>
      <c r="B31" s="293"/>
      <c r="C31" s="288"/>
    </row>
    <row r="32" spans="1:6">
      <c r="A32" s="293"/>
      <c r="B32" s="293"/>
      <c r="C32" s="288"/>
    </row>
    <row r="33" spans="1:3">
      <c r="A33" s="293"/>
      <c r="B33" s="293"/>
      <c r="C33" s="288"/>
    </row>
    <row r="34" spans="1:3">
      <c r="A34" s="293"/>
      <c r="B34" s="293"/>
      <c r="C34" s="288"/>
    </row>
    <row r="35" spans="1:3">
      <c r="A35" s="293"/>
      <c r="B35" s="293"/>
      <c r="C35" s="288"/>
    </row>
    <row r="36" spans="1:3">
      <c r="A36" s="293"/>
      <c r="B36" s="293"/>
      <c r="C36" s="288"/>
    </row>
    <row r="37" spans="1:3">
      <c r="A37" s="293"/>
      <c r="B37" s="293"/>
      <c r="C37" s="288"/>
    </row>
    <row r="38" spans="1:3">
      <c r="A38" s="293"/>
      <c r="B38" s="293"/>
      <c r="C38" s="288"/>
    </row>
    <row r="39" spans="1:3">
      <c r="A39" s="293"/>
      <c r="B39" s="293"/>
      <c r="C39" s="288"/>
    </row>
    <row r="40" spans="1:3">
      <c r="A40" s="293"/>
      <c r="B40" s="293"/>
      <c r="C40" s="288"/>
    </row>
    <row r="41" spans="1:3">
      <c r="A41" s="293"/>
      <c r="B41" s="293"/>
      <c r="C41" s="288"/>
    </row>
    <row r="42" spans="1:3">
      <c r="A42" s="293"/>
      <c r="B42" s="293"/>
      <c r="C42" s="288"/>
    </row>
    <row r="43" spans="1:3">
      <c r="A43" s="293"/>
      <c r="B43" s="293"/>
      <c r="C43" s="288"/>
    </row>
    <row r="44" spans="1:3">
      <c r="A44" s="293"/>
      <c r="B44" s="293"/>
      <c r="C44" s="288"/>
    </row>
    <row r="45" spans="1:3">
      <c r="A45" s="293"/>
      <c r="B45" s="293"/>
      <c r="C45" s="288"/>
    </row>
    <row r="46" spans="1:3">
      <c r="A46" s="293"/>
      <c r="B46" s="293"/>
      <c r="C46" s="288"/>
    </row>
    <row r="47" spans="1:3">
      <c r="A47" s="293"/>
      <c r="B47" s="293"/>
      <c r="C47" s="288"/>
    </row>
    <row r="48" spans="1:3">
      <c r="A48" s="293"/>
      <c r="B48" s="293"/>
      <c r="C48" s="288"/>
    </row>
    <row r="49" spans="1:3">
      <c r="A49" s="293"/>
      <c r="B49" s="293"/>
      <c r="C49" s="288"/>
    </row>
    <row r="50" spans="1:3">
      <c r="A50" s="293"/>
      <c r="B50" s="293"/>
      <c r="C50" s="288"/>
    </row>
    <row r="51" spans="1:3">
      <c r="A51" s="293"/>
      <c r="B51" s="293"/>
      <c r="C51" s="288"/>
    </row>
    <row r="52" spans="1:3">
      <c r="A52" s="293"/>
      <c r="B52" s="293"/>
      <c r="C52" s="288"/>
    </row>
    <row r="53" spans="1:3">
      <c r="A53" s="293"/>
      <c r="B53" s="293"/>
      <c r="C53" s="288"/>
    </row>
    <row r="54" spans="1:3">
      <c r="A54" s="293"/>
      <c r="B54" s="293"/>
      <c r="C54" s="288"/>
    </row>
    <row r="55" spans="1:3">
      <c r="A55" s="293"/>
      <c r="B55" s="293"/>
      <c r="C55" s="288"/>
    </row>
    <row r="56" spans="1:3">
      <c r="A56" s="293"/>
      <c r="B56" s="293"/>
      <c r="C56" s="288"/>
    </row>
    <row r="57" spans="1:3">
      <c r="A57" s="293"/>
      <c r="B57" s="293"/>
      <c r="C57" s="288"/>
    </row>
    <row r="58" spans="1:3">
      <c r="A58" s="293"/>
      <c r="B58" s="293"/>
      <c r="C58" s="288"/>
    </row>
    <row r="59" spans="1:3">
      <c r="A59" s="293"/>
      <c r="B59" s="293"/>
      <c r="C59" s="288"/>
    </row>
    <row r="60" spans="1:3">
      <c r="A60" s="293"/>
      <c r="B60" s="293"/>
      <c r="C60" s="288"/>
    </row>
    <row r="61" spans="1:3">
      <c r="A61" s="293"/>
      <c r="B61" s="293"/>
      <c r="C61" s="288"/>
    </row>
    <row r="62" spans="1:3">
      <c r="A62" s="293"/>
      <c r="B62" s="293"/>
      <c r="C62" s="288"/>
    </row>
    <row r="63" spans="1:3">
      <c r="A63" s="293"/>
      <c r="B63" s="293"/>
      <c r="C63" s="288"/>
    </row>
    <row r="64" spans="1:3">
      <c r="A64" s="293"/>
      <c r="B64" s="293"/>
      <c r="C64" s="288"/>
    </row>
    <row r="65" spans="1:3">
      <c r="A65" s="293"/>
      <c r="B65" s="293"/>
      <c r="C65" s="288"/>
    </row>
    <row r="66" spans="1:3">
      <c r="A66" s="293"/>
      <c r="B66" s="293"/>
      <c r="C66" s="288"/>
    </row>
    <row r="67" spans="1:3">
      <c r="A67" s="293"/>
      <c r="B67" s="293"/>
      <c r="C67" s="288"/>
    </row>
    <row r="68" spans="1:3">
      <c r="A68" s="293"/>
      <c r="B68" s="293"/>
      <c r="C68" s="288"/>
    </row>
    <row r="69" spans="1:3">
      <c r="A69" s="293"/>
      <c r="B69" s="293"/>
      <c r="C69" s="288"/>
    </row>
    <row r="70" spans="1:3">
      <c r="A70" s="293"/>
      <c r="B70" s="293"/>
      <c r="C70" s="288"/>
    </row>
    <row r="71" spans="1:3">
      <c r="A71" s="293"/>
      <c r="B71" s="293"/>
      <c r="C71" s="288"/>
    </row>
    <row r="72" spans="1:3">
      <c r="A72" s="293"/>
      <c r="B72" s="293"/>
      <c r="C72" s="288"/>
    </row>
  </sheetData>
  <mergeCells count="8">
    <mergeCell ref="B20:F20"/>
    <mergeCell ref="B23:C23"/>
    <mergeCell ref="B1:E1"/>
    <mergeCell ref="B2:F2"/>
    <mergeCell ref="B5:D5"/>
    <mergeCell ref="B7:F7"/>
    <mergeCell ref="B10:C10"/>
    <mergeCell ref="B14:F14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12" sqref="G12:I12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19" t="s">
        <v>0</v>
      </c>
      <c r="C1" s="220"/>
      <c r="D1" s="221"/>
      <c r="E1" s="6"/>
      <c r="F1" s="10"/>
      <c r="G1" s="10"/>
      <c r="H1" s="10"/>
      <c r="I1" s="10"/>
    </row>
    <row r="2" spans="1:9" ht="10.5" customHeight="1">
      <c r="B2" s="222"/>
      <c r="C2" s="223"/>
      <c r="D2" s="224"/>
      <c r="E2" s="6"/>
      <c r="F2" s="10"/>
      <c r="G2" s="10"/>
      <c r="H2" s="10"/>
      <c r="I2" s="10"/>
    </row>
    <row r="3" spans="1:9" ht="18" customHeight="1">
      <c r="B3" s="105" t="s">
        <v>314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37" t="s">
        <v>316</v>
      </c>
      <c r="C4" s="238"/>
      <c r="D4" s="238"/>
      <c r="E4" s="238"/>
      <c r="F4" s="238"/>
      <c r="G4" s="238"/>
      <c r="H4" s="238"/>
      <c r="I4" s="239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40" t="s">
        <v>29</v>
      </c>
      <c r="C6" s="241"/>
      <c r="D6" s="241"/>
      <c r="E6" s="241"/>
      <c r="F6" s="241"/>
      <c r="G6" s="241"/>
      <c r="H6" s="241"/>
      <c r="I6" s="242"/>
    </row>
    <row r="7" spans="1:9" ht="18" customHeight="1">
      <c r="A7" s="106"/>
      <c r="B7" s="111" t="s">
        <v>44</v>
      </c>
      <c r="C7" s="112" t="s">
        <v>282</v>
      </c>
      <c r="D7" s="113">
        <v>0.2</v>
      </c>
      <c r="E7" s="113">
        <v>0.2</v>
      </c>
      <c r="F7" s="113">
        <v>0.2</v>
      </c>
      <c r="G7" s="114">
        <v>44</v>
      </c>
      <c r="H7" s="114">
        <v>140700000</v>
      </c>
      <c r="I7" s="114">
        <v>28140000</v>
      </c>
    </row>
    <row r="8" spans="1:9" ht="18" customHeight="1">
      <c r="A8" s="106"/>
      <c r="B8" s="115" t="s">
        <v>293</v>
      </c>
      <c r="C8" s="212"/>
      <c r="D8" s="214"/>
      <c r="E8" s="214"/>
      <c r="F8" s="213"/>
      <c r="G8" s="116">
        <f>SUM(G7:G7)</f>
        <v>44</v>
      </c>
      <c r="H8" s="116">
        <f>SUM(H7:H7)</f>
        <v>140700000</v>
      </c>
      <c r="I8" s="116">
        <f>SUM(I7:I7)</f>
        <v>28140000</v>
      </c>
    </row>
    <row r="9" spans="1:9" ht="18" customHeight="1">
      <c r="A9" s="106"/>
      <c r="B9" s="240" t="s">
        <v>84</v>
      </c>
      <c r="C9" s="241"/>
      <c r="D9" s="241"/>
      <c r="E9" s="241"/>
      <c r="F9" s="241"/>
      <c r="G9" s="241"/>
      <c r="H9" s="241"/>
      <c r="I9" s="242"/>
    </row>
    <row r="10" spans="1:9" ht="18" customHeight="1">
      <c r="A10" s="106"/>
      <c r="B10" s="111" t="s">
        <v>295</v>
      </c>
      <c r="C10" s="112" t="s">
        <v>296</v>
      </c>
      <c r="D10" s="113">
        <v>2.2799999999999998</v>
      </c>
      <c r="E10" s="113">
        <v>2.2799999999999998</v>
      </c>
      <c r="F10" s="113">
        <v>2.2799999999999998</v>
      </c>
      <c r="G10" s="114">
        <v>1</v>
      </c>
      <c r="H10" s="114">
        <v>3923</v>
      </c>
      <c r="I10" s="114">
        <v>8944.44</v>
      </c>
    </row>
    <row r="11" spans="1:9" ht="18" customHeight="1">
      <c r="A11" s="106"/>
      <c r="B11" s="115" t="s">
        <v>320</v>
      </c>
      <c r="C11" s="212"/>
      <c r="D11" s="214"/>
      <c r="E11" s="214"/>
      <c r="F11" s="213"/>
      <c r="G11" s="116">
        <f>G10</f>
        <v>1</v>
      </c>
      <c r="H11" s="116">
        <f t="shared" ref="H11:I11" si="0">H10</f>
        <v>3923</v>
      </c>
      <c r="I11" s="116">
        <f t="shared" si="0"/>
        <v>8944.44</v>
      </c>
    </row>
    <row r="12" spans="1:9" ht="18" customHeight="1">
      <c r="A12" s="106"/>
      <c r="B12" s="117" t="s">
        <v>294</v>
      </c>
      <c r="C12" s="243"/>
      <c r="D12" s="244"/>
      <c r="E12" s="244"/>
      <c r="F12" s="245"/>
      <c r="G12" s="118">
        <f>G8+G11</f>
        <v>45</v>
      </c>
      <c r="H12" s="118">
        <f t="shared" ref="H12:I12" si="1">H8+H11</f>
        <v>140703923</v>
      </c>
      <c r="I12" s="118">
        <f t="shared" si="1"/>
        <v>28148944.440000001</v>
      </c>
    </row>
    <row r="13" spans="1:9" ht="18" customHeight="1">
      <c r="B13" s="234" t="s">
        <v>129</v>
      </c>
      <c r="C13" s="235"/>
      <c r="D13" s="235"/>
      <c r="E13" s="235"/>
      <c r="F13" s="235"/>
      <c r="G13" s="235"/>
      <c r="H13" s="235"/>
      <c r="I13" s="235"/>
    </row>
    <row r="14" spans="1:9" ht="18" customHeight="1">
      <c r="B14" s="225" t="s">
        <v>15</v>
      </c>
      <c r="C14" s="226"/>
      <c r="D14" s="227"/>
      <c r="E14" s="225" t="s">
        <v>20</v>
      </c>
      <c r="F14" s="227"/>
      <c r="G14" s="236" t="s">
        <v>45</v>
      </c>
      <c r="H14" s="226"/>
      <c r="I14" s="227"/>
    </row>
    <row r="15" spans="1:9" ht="12.95" customHeight="1">
      <c r="B15" s="232" t="s">
        <v>29</v>
      </c>
      <c r="C15" s="182"/>
      <c r="D15" s="182"/>
      <c r="E15" s="182"/>
      <c r="F15" s="182"/>
      <c r="G15" s="182"/>
      <c r="H15" s="182"/>
      <c r="I15" s="233"/>
    </row>
    <row r="16" spans="1:9" ht="12.95" customHeight="1">
      <c r="B16" s="209" t="s">
        <v>291</v>
      </c>
      <c r="C16" s="210"/>
      <c r="D16" s="211"/>
      <c r="E16" s="212" t="s">
        <v>292</v>
      </c>
      <c r="F16" s="213"/>
      <c r="G16" s="212" t="s">
        <v>72</v>
      </c>
      <c r="H16" s="214"/>
      <c r="I16" s="213"/>
    </row>
    <row r="17" spans="2:9" ht="12.95" customHeight="1">
      <c r="B17" s="228" t="s">
        <v>219</v>
      </c>
      <c r="C17" s="210"/>
      <c r="D17" s="229"/>
      <c r="E17" s="230" t="s">
        <v>218</v>
      </c>
      <c r="F17" s="231"/>
      <c r="G17" s="230">
        <v>3</v>
      </c>
      <c r="H17" s="214"/>
      <c r="I17" s="231"/>
    </row>
    <row r="18" spans="2:9" ht="12.95" customHeight="1">
      <c r="B18" s="206" t="s">
        <v>73</v>
      </c>
      <c r="C18" s="207"/>
      <c r="D18" s="207"/>
      <c r="E18" s="207"/>
      <c r="F18" s="207"/>
      <c r="G18" s="207"/>
      <c r="H18" s="207"/>
      <c r="I18" s="208"/>
    </row>
    <row r="19" spans="2:9" ht="12.95" customHeight="1">
      <c r="B19" s="215" t="s">
        <v>113</v>
      </c>
      <c r="C19" s="210"/>
      <c r="D19" s="216"/>
      <c r="E19" s="217" t="s">
        <v>112</v>
      </c>
      <c r="F19" s="218"/>
      <c r="G19" s="217">
        <v>1</v>
      </c>
      <c r="H19" s="214"/>
      <c r="I19" s="218"/>
    </row>
    <row r="20" spans="2:9" ht="12.95" customHeight="1">
      <c r="B20" s="203" t="s">
        <v>116</v>
      </c>
      <c r="C20" s="204" t="s">
        <v>117</v>
      </c>
      <c r="D20" s="205"/>
      <c r="E20" s="200" t="s">
        <v>117</v>
      </c>
      <c r="F20" s="201"/>
      <c r="G20" s="200">
        <v>9.5</v>
      </c>
      <c r="H20" s="202"/>
      <c r="I20" s="201"/>
    </row>
    <row r="21" spans="2:9" ht="12.95" customHeight="1">
      <c r="B21" s="203" t="s">
        <v>122</v>
      </c>
      <c r="C21" s="204"/>
      <c r="D21" s="205"/>
      <c r="E21" s="200" t="s">
        <v>123</v>
      </c>
      <c r="F21" s="201"/>
      <c r="G21" s="200">
        <v>1</v>
      </c>
      <c r="H21" s="202"/>
      <c r="I21" s="201"/>
    </row>
    <row r="22" spans="2:9" ht="12.95" customHeight="1">
      <c r="B22" s="203" t="s">
        <v>143</v>
      </c>
      <c r="C22" s="204"/>
      <c r="D22" s="205"/>
      <c r="E22" s="200" t="s">
        <v>144</v>
      </c>
      <c r="F22" s="201"/>
      <c r="G22" s="200" t="s">
        <v>72</v>
      </c>
      <c r="H22" s="202"/>
      <c r="I22" s="201"/>
    </row>
    <row r="23" spans="2:9" ht="12.95" customHeight="1">
      <c r="B23" s="246" t="s">
        <v>94</v>
      </c>
      <c r="C23" s="247"/>
      <c r="D23" s="247"/>
      <c r="E23" s="247"/>
      <c r="F23" s="247"/>
      <c r="G23" s="247"/>
      <c r="H23" s="247"/>
      <c r="I23" s="248"/>
    </row>
    <row r="24" spans="2:9" ht="12.95" customHeight="1">
      <c r="B24" s="249" t="s">
        <v>289</v>
      </c>
      <c r="C24" s="210"/>
      <c r="D24" s="211"/>
      <c r="E24" s="250" t="s">
        <v>290</v>
      </c>
      <c r="F24" s="213"/>
      <c r="G24" s="250" t="s">
        <v>72</v>
      </c>
      <c r="H24" s="214"/>
      <c r="I24" s="213"/>
    </row>
    <row r="25" spans="2:9" ht="12.95" customHeight="1">
      <c r="B25" s="249" t="s">
        <v>243</v>
      </c>
      <c r="C25" s="210"/>
      <c r="D25" s="211"/>
      <c r="E25" s="250" t="s">
        <v>242</v>
      </c>
      <c r="F25" s="213"/>
      <c r="G25" s="250">
        <v>0.5</v>
      </c>
      <c r="H25" s="214"/>
      <c r="I25" s="213"/>
    </row>
    <row r="26" spans="2:9" ht="12.95" customHeight="1">
      <c r="B26" s="249" t="s">
        <v>260</v>
      </c>
      <c r="C26" s="210"/>
      <c r="D26" s="211"/>
      <c r="E26" s="250" t="s">
        <v>261</v>
      </c>
      <c r="F26" s="213"/>
      <c r="G26" s="250">
        <v>1</v>
      </c>
      <c r="H26" s="214"/>
      <c r="I26" s="213"/>
    </row>
    <row r="27" spans="2:9" ht="12.95" customHeight="1">
      <c r="B27" s="203" t="s">
        <v>250</v>
      </c>
      <c r="C27" s="204"/>
      <c r="D27" s="205"/>
      <c r="E27" s="251" t="s">
        <v>251</v>
      </c>
      <c r="F27" s="251"/>
      <c r="G27" s="200" t="s">
        <v>72</v>
      </c>
      <c r="H27" s="202"/>
      <c r="I27" s="201"/>
    </row>
    <row r="28" spans="2:9" ht="12.95" customHeight="1">
      <c r="B28" s="203" t="s">
        <v>119</v>
      </c>
      <c r="C28" s="204"/>
      <c r="D28" s="205"/>
      <c r="E28" s="200" t="s">
        <v>118</v>
      </c>
      <c r="F28" s="201"/>
      <c r="G28" s="200" t="s">
        <v>72</v>
      </c>
      <c r="H28" s="202"/>
      <c r="I28" s="201"/>
    </row>
    <row r="29" spans="2:9" ht="25.5" customHeight="1"/>
    <row r="30" spans="2:9" ht="22.5"/>
  </sheetData>
  <mergeCells count="47"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:D2"/>
    <mergeCell ref="B14:D14"/>
    <mergeCell ref="E14:F14"/>
    <mergeCell ref="B17:D17"/>
    <mergeCell ref="E17:F17"/>
    <mergeCell ref="B15:I15"/>
    <mergeCell ref="B13:I13"/>
    <mergeCell ref="G17:I17"/>
    <mergeCell ref="G14:I14"/>
    <mergeCell ref="B4:I4"/>
    <mergeCell ref="B6:I6"/>
    <mergeCell ref="C8:F8"/>
    <mergeCell ref="C12:F12"/>
    <mergeCell ref="B9:I9"/>
    <mergeCell ref="C11:F11"/>
    <mergeCell ref="B18:I18"/>
    <mergeCell ref="B16:D16"/>
    <mergeCell ref="E16:F16"/>
    <mergeCell ref="G16:I16"/>
    <mergeCell ref="B19:D19"/>
    <mergeCell ref="E19:F19"/>
    <mergeCell ref="G19:I19"/>
    <mergeCell ref="E20:F20"/>
    <mergeCell ref="G20:I20"/>
    <mergeCell ref="B21:D21"/>
    <mergeCell ref="B20:D20"/>
    <mergeCell ref="G22:I22"/>
    <mergeCell ref="B22:D22"/>
    <mergeCell ref="E22:F22"/>
    <mergeCell ref="E21:F21"/>
    <mergeCell ref="G21:I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9C04B-818D-4565-B02F-78E9A444C6A3}">
  <dimension ref="A1:I60"/>
  <sheetViews>
    <sheetView workbookViewId="0">
      <selection activeCell="D24" sqref="D23:D24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54" t="s">
        <v>0</v>
      </c>
      <c r="C1" s="254"/>
      <c r="D1" s="254"/>
      <c r="E1" s="254"/>
      <c r="F1" s="255"/>
      <c r="H1" s="256"/>
      <c r="I1" s="256"/>
    </row>
    <row r="2" spans="1:9" ht="18" customHeight="1">
      <c r="B2" s="254" t="s">
        <v>321</v>
      </c>
      <c r="C2" s="254"/>
      <c r="D2" s="254"/>
      <c r="E2" s="254"/>
      <c r="F2" s="254"/>
      <c r="H2" s="256"/>
      <c r="I2" s="256"/>
    </row>
    <row r="3" spans="1:9" ht="18" customHeight="1">
      <c r="B3" s="257" t="s">
        <v>322</v>
      </c>
      <c r="C3" s="258"/>
      <c r="D3" s="259"/>
      <c r="E3" s="255"/>
      <c r="F3" s="255"/>
      <c r="H3" s="256"/>
      <c r="I3" s="256"/>
    </row>
    <row r="4" spans="1:9" ht="18" customHeight="1">
      <c r="B4" s="257"/>
      <c r="C4" s="258"/>
      <c r="D4" s="259"/>
      <c r="E4" s="255"/>
      <c r="F4" s="255"/>
      <c r="H4" s="256"/>
      <c r="I4" s="256"/>
    </row>
    <row r="5" spans="1:9" ht="23.25">
      <c r="A5" s="293"/>
      <c r="B5" s="294" t="s">
        <v>337</v>
      </c>
      <c r="C5" s="295"/>
      <c r="D5" s="295"/>
      <c r="E5" s="295"/>
      <c r="F5" s="295"/>
    </row>
    <row r="6" spans="1:9">
      <c r="A6" s="293"/>
      <c r="B6" s="296" t="s">
        <v>41</v>
      </c>
      <c r="C6" s="297" t="s">
        <v>20</v>
      </c>
      <c r="D6" s="298" t="s">
        <v>324</v>
      </c>
      <c r="E6" s="299" t="s">
        <v>325</v>
      </c>
      <c r="F6" s="299" t="s">
        <v>326</v>
      </c>
    </row>
    <row r="7" spans="1:9" ht="17.100000000000001" customHeight="1">
      <c r="A7" s="293"/>
      <c r="B7" s="267" t="s">
        <v>29</v>
      </c>
      <c r="C7" s="268"/>
      <c r="D7" s="268"/>
      <c r="E7" s="268"/>
      <c r="F7" s="269"/>
    </row>
    <row r="8" spans="1:9" s="303" customFormat="1" ht="17.100000000000001" customHeight="1">
      <c r="A8" s="300"/>
      <c r="B8" s="301" t="s">
        <v>338</v>
      </c>
      <c r="C8" s="301" t="s">
        <v>282</v>
      </c>
      <c r="D8" s="302">
        <v>7</v>
      </c>
      <c r="E8" s="301">
        <v>75000000</v>
      </c>
      <c r="F8" s="301">
        <v>15000000</v>
      </c>
    </row>
    <row r="9" spans="1:9" ht="17.100000000000001" customHeight="1">
      <c r="A9" s="288"/>
      <c r="B9" s="289" t="s">
        <v>334</v>
      </c>
      <c r="C9" s="290"/>
      <c r="D9" s="302">
        <f t="shared" ref="D9:F10" si="0">D8</f>
        <v>7</v>
      </c>
      <c r="E9" s="301">
        <f t="shared" si="0"/>
        <v>75000000</v>
      </c>
      <c r="F9" s="301">
        <f t="shared" si="0"/>
        <v>15000000</v>
      </c>
    </row>
    <row r="10" spans="1:9">
      <c r="A10" s="293"/>
      <c r="B10" s="291" t="s">
        <v>40</v>
      </c>
      <c r="C10" s="292"/>
      <c r="D10" s="302">
        <f t="shared" si="0"/>
        <v>7</v>
      </c>
      <c r="E10" s="301">
        <f t="shared" si="0"/>
        <v>75000000</v>
      </c>
      <c r="F10" s="301">
        <f t="shared" si="0"/>
        <v>15000000</v>
      </c>
    </row>
    <row r="11" spans="1:9">
      <c r="A11" s="293"/>
      <c r="B11" s="293"/>
      <c r="C11" s="288"/>
    </row>
    <row r="12" spans="1:9">
      <c r="A12" s="293"/>
      <c r="B12" s="293"/>
      <c r="C12" s="288"/>
    </row>
    <row r="13" spans="1:9">
      <c r="A13" s="293"/>
      <c r="B13" s="293"/>
      <c r="C13" s="288"/>
    </row>
    <row r="14" spans="1:9">
      <c r="A14" s="293"/>
      <c r="B14" s="293"/>
      <c r="C14" s="288"/>
    </row>
    <row r="15" spans="1:9">
      <c r="A15" s="293"/>
      <c r="B15" s="293"/>
      <c r="C15" s="288"/>
    </row>
    <row r="16" spans="1:9">
      <c r="A16" s="293"/>
      <c r="B16" s="293"/>
      <c r="C16" s="288"/>
    </row>
    <row r="17" spans="1:3">
      <c r="A17" s="293"/>
      <c r="B17" s="293"/>
      <c r="C17" s="288"/>
    </row>
    <row r="18" spans="1:3">
      <c r="A18" s="293"/>
      <c r="B18" s="293"/>
      <c r="C18" s="288"/>
    </row>
    <row r="19" spans="1:3">
      <c r="A19" s="293"/>
      <c r="B19" s="293"/>
      <c r="C19" s="288"/>
    </row>
    <row r="20" spans="1:3">
      <c r="A20" s="293"/>
      <c r="B20" s="293"/>
      <c r="C20" s="288"/>
    </row>
    <row r="21" spans="1:3">
      <c r="A21" s="293"/>
      <c r="B21" s="293"/>
      <c r="C21" s="288"/>
    </row>
    <row r="22" spans="1:3">
      <c r="A22" s="293"/>
      <c r="B22" s="293"/>
      <c r="C22" s="288"/>
    </row>
    <row r="23" spans="1:3">
      <c r="A23" s="293"/>
      <c r="B23" s="293"/>
      <c r="C23" s="288"/>
    </row>
    <row r="24" spans="1:3">
      <c r="A24" s="293"/>
      <c r="B24" s="293"/>
      <c r="C24" s="288"/>
    </row>
    <row r="25" spans="1:3">
      <c r="A25" s="293"/>
      <c r="B25" s="293"/>
      <c r="C25" s="288"/>
    </row>
    <row r="26" spans="1:3">
      <c r="A26" s="293"/>
      <c r="B26" s="293"/>
      <c r="C26" s="288"/>
    </row>
    <row r="27" spans="1:3">
      <c r="A27" s="293"/>
      <c r="B27" s="293"/>
      <c r="C27" s="288"/>
    </row>
    <row r="28" spans="1:3">
      <c r="A28" s="293"/>
      <c r="B28" s="293"/>
      <c r="C28" s="288"/>
    </row>
    <row r="29" spans="1:3">
      <c r="A29" s="293"/>
      <c r="B29" s="293"/>
      <c r="C29" s="288"/>
    </row>
    <row r="30" spans="1:3">
      <c r="A30" s="293"/>
      <c r="B30" s="293"/>
      <c r="C30" s="288"/>
    </row>
    <row r="31" spans="1:3">
      <c r="A31" s="293"/>
      <c r="B31" s="293"/>
      <c r="C31" s="288"/>
    </row>
    <row r="32" spans="1:3">
      <c r="A32" s="293"/>
      <c r="B32" s="293"/>
      <c r="C32" s="288"/>
    </row>
    <row r="33" spans="1:3">
      <c r="A33" s="293"/>
      <c r="B33" s="293"/>
      <c r="C33" s="288"/>
    </row>
    <row r="34" spans="1:3">
      <c r="A34" s="293"/>
      <c r="B34" s="293"/>
      <c r="C34" s="288"/>
    </row>
    <row r="35" spans="1:3">
      <c r="A35" s="293"/>
      <c r="B35" s="293"/>
      <c r="C35" s="288"/>
    </row>
    <row r="36" spans="1:3">
      <c r="A36" s="293"/>
      <c r="B36" s="293"/>
      <c r="C36" s="288"/>
    </row>
    <row r="37" spans="1:3">
      <c r="A37" s="293"/>
      <c r="B37" s="293"/>
      <c r="C37" s="288"/>
    </row>
    <row r="38" spans="1:3">
      <c r="A38" s="293"/>
      <c r="B38" s="293"/>
      <c r="C38" s="288"/>
    </row>
    <row r="39" spans="1:3">
      <c r="A39" s="293"/>
      <c r="B39" s="293"/>
      <c r="C39" s="288"/>
    </row>
    <row r="40" spans="1:3">
      <c r="A40" s="293"/>
      <c r="B40" s="293"/>
      <c r="C40" s="288"/>
    </row>
    <row r="41" spans="1:3">
      <c r="A41" s="293"/>
      <c r="B41" s="293"/>
      <c r="C41" s="288"/>
    </row>
    <row r="42" spans="1:3">
      <c r="A42" s="293"/>
      <c r="B42" s="293"/>
      <c r="C42" s="288"/>
    </row>
    <row r="43" spans="1:3">
      <c r="A43" s="293"/>
      <c r="B43" s="293"/>
      <c r="C43" s="288"/>
    </row>
    <row r="44" spans="1:3">
      <c r="A44" s="293"/>
      <c r="B44" s="293"/>
      <c r="C44" s="288"/>
    </row>
    <row r="45" spans="1:3">
      <c r="A45" s="293"/>
      <c r="B45" s="293"/>
      <c r="C45" s="288"/>
    </row>
    <row r="46" spans="1:3">
      <c r="A46" s="293"/>
      <c r="B46" s="293"/>
      <c r="C46" s="288"/>
    </row>
    <row r="47" spans="1:3">
      <c r="A47" s="293"/>
      <c r="B47" s="293"/>
      <c r="C47" s="288"/>
    </row>
    <row r="48" spans="1:3">
      <c r="A48" s="293"/>
      <c r="B48" s="293"/>
      <c r="C48" s="288"/>
    </row>
    <row r="49" spans="1:3">
      <c r="A49" s="293"/>
      <c r="B49" s="293"/>
      <c r="C49" s="288"/>
    </row>
    <row r="50" spans="1:3">
      <c r="A50" s="293"/>
      <c r="B50" s="293"/>
      <c r="C50" s="288"/>
    </row>
    <row r="51" spans="1:3">
      <c r="A51" s="293"/>
      <c r="B51" s="293"/>
      <c r="C51" s="288"/>
    </row>
    <row r="52" spans="1:3">
      <c r="A52" s="293"/>
      <c r="B52" s="293"/>
      <c r="C52" s="288"/>
    </row>
    <row r="53" spans="1:3">
      <c r="A53" s="293"/>
      <c r="B53" s="293"/>
      <c r="C53" s="288"/>
    </row>
    <row r="54" spans="1:3">
      <c r="A54" s="293"/>
      <c r="B54" s="293"/>
      <c r="C54" s="288"/>
    </row>
    <row r="55" spans="1:3">
      <c r="A55" s="293"/>
      <c r="B55" s="293"/>
      <c r="C55" s="288"/>
    </row>
    <row r="56" spans="1:3">
      <c r="A56" s="293"/>
      <c r="B56" s="293"/>
      <c r="C56" s="288"/>
    </row>
    <row r="57" spans="1:3">
      <c r="A57" s="293"/>
      <c r="B57" s="293"/>
      <c r="C57" s="288"/>
    </row>
    <row r="58" spans="1:3">
      <c r="A58" s="293"/>
      <c r="B58" s="293"/>
      <c r="C58" s="288"/>
    </row>
    <row r="59" spans="1:3">
      <c r="A59" s="293"/>
      <c r="B59" s="293"/>
      <c r="C59" s="288"/>
    </row>
    <row r="60" spans="1:3">
      <c r="A60" s="293"/>
      <c r="B60" s="293"/>
      <c r="C60" s="288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N4" sqref="N4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2" t="s">
        <v>0</v>
      </c>
      <c r="C1" s="252"/>
      <c r="D1" s="5"/>
      <c r="E1" s="5"/>
      <c r="F1" s="5"/>
    </row>
    <row r="2" spans="1:6" ht="27.95" customHeight="1">
      <c r="A2" s="4"/>
      <c r="B2" s="253" t="s">
        <v>314</v>
      </c>
      <c r="C2" s="253"/>
      <c r="D2" s="253"/>
      <c r="E2" s="253"/>
      <c r="F2" s="253"/>
    </row>
    <row r="3" spans="1:6" ht="42.75" customHeight="1">
      <c r="B3" s="237" t="s">
        <v>46</v>
      </c>
      <c r="C3" s="238"/>
      <c r="D3" s="238"/>
      <c r="E3" s="238"/>
      <c r="F3" s="238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130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132</v>
      </c>
      <c r="E15" s="14">
        <v>978181.82</v>
      </c>
      <c r="F15" s="16" t="s">
        <v>54</v>
      </c>
    </row>
    <row r="16" spans="1:6" ht="20.100000000000001" customHeight="1">
      <c r="B16" s="11" t="s">
        <v>149</v>
      </c>
      <c r="C16" s="17" t="s">
        <v>51</v>
      </c>
      <c r="D16" s="15" t="s">
        <v>151</v>
      </c>
      <c r="E16" s="14" t="s">
        <v>54</v>
      </c>
      <c r="F16" s="16" t="s">
        <v>54</v>
      </c>
    </row>
    <row r="17" spans="2:6" ht="20.100000000000001" customHeight="1">
      <c r="B17" s="11" t="s">
        <v>150</v>
      </c>
      <c r="C17" s="17" t="s">
        <v>56</v>
      </c>
      <c r="D17" s="15" t="s">
        <v>152</v>
      </c>
      <c r="E17" s="14" t="s">
        <v>54</v>
      </c>
      <c r="F17" s="16" t="s">
        <v>54</v>
      </c>
    </row>
    <row r="18" spans="2:6" ht="20.100000000000001" customHeight="1">
      <c r="B18" s="11" t="s">
        <v>149</v>
      </c>
      <c r="C18" s="17" t="s">
        <v>56</v>
      </c>
      <c r="D18" s="15" t="s">
        <v>153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</vt:lpstr>
      <vt:lpstr>OTC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2026-04-15T10:39:36Z</cp:lastPrinted>
  <dcterms:created xsi:type="dcterms:W3CDTF">2024-09-12T06:50:39Z</dcterms:created>
  <dcterms:modified xsi:type="dcterms:W3CDTF">2026-04-15T10:43:23Z</dcterms:modified>
</cp:coreProperties>
</file>